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-15" windowWidth="9600" windowHeight="11505" tabRatio="697"/>
  </bookViews>
  <sheets>
    <sheet name="Cover" sheetId="8" r:id="rId1"/>
    <sheet name="weekly carcass" sheetId="1" r:id="rId2"/>
    <sheet name="monthly carcass" sheetId="2" r:id="rId3"/>
    <sheet name="annual Carc" sheetId="6" state="hidden" r:id="rId4"/>
    <sheet name="weekly piglets" sheetId="3" r:id="rId5"/>
    <sheet name="monthly piglets" sheetId="4" r:id="rId6"/>
    <sheet name="annual piglet" sheetId="7" state="hidden" r:id="rId7"/>
    <sheet name="Graphs" sheetId="5" r:id="rId8"/>
  </sheets>
  <definedNames>
    <definedName name="_xlnm.Print_Area" localSheetId="3">'annual Carc'!$A$1:$U$33</definedName>
    <definedName name="_xlnm.Print_Area" localSheetId="6">'annual piglet'!$A$1:$U$27</definedName>
    <definedName name="_xlnm.Print_Area" localSheetId="0">Cover!$A$1:$P$37</definedName>
    <definedName name="_xlnm.Print_Area" localSheetId="2">'monthly carcass'!$A$1:$P$44</definedName>
    <definedName name="_xlnm.Print_Area" localSheetId="5">'monthly piglets'!$A$1:$P$31</definedName>
    <definedName name="_xlnm.Print_Area" localSheetId="1">'weekly carcass'!$A$1:$P$46</definedName>
    <definedName name="_xlnm.Print_Area" localSheetId="4">'weekly piglets'!$A$1:$P$34</definedName>
    <definedName name="recap">'weekly carcass'!$A$1:$N$46</definedName>
    <definedName name="texte" localSheetId="1">'weekly carcass'!$A$51</definedName>
  </definedNames>
  <calcPr calcId="145621"/>
</workbook>
</file>

<file path=xl/calcChain.xml><?xml version="1.0" encoding="utf-8"?>
<calcChain xmlns="http://schemas.openxmlformats.org/spreadsheetml/2006/main">
  <c r="P16" i="1" l="1"/>
  <c r="P18" i="1"/>
  <c r="P28" i="1"/>
  <c r="P30" i="1"/>
  <c r="P41" i="1"/>
  <c r="P42" i="1"/>
  <c r="P20" i="1" l="1"/>
  <c r="P29" i="1"/>
  <c r="P19" i="1"/>
  <c r="P17" i="1"/>
  <c r="P15" i="1"/>
  <c r="P13" i="1"/>
  <c r="P31" i="3" l="1"/>
  <c r="D33" i="8"/>
  <c r="P21" i="3" l="1"/>
  <c r="P25" i="1" l="1"/>
  <c r="P8" i="1" l="1"/>
  <c r="T29" i="7" l="1"/>
  <c r="V35" i="7"/>
  <c r="V34" i="7"/>
  <c r="T34" i="7"/>
  <c r="T35" i="7"/>
  <c r="T36" i="7"/>
  <c r="S34" i="6"/>
  <c r="T34" i="6"/>
  <c r="V38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3" i="6"/>
  <c r="U5" i="6"/>
  <c r="T37" i="6"/>
  <c r="V37" i="6" s="1"/>
  <c r="T38" i="6"/>
  <c r="T39" i="6"/>
  <c r="T43" i="6"/>
  <c r="T42" i="6" l="1"/>
  <c r="T44" i="6" s="1"/>
  <c r="P7" i="1" l="1"/>
  <c r="P28" i="3" l="1"/>
  <c r="P34" i="1"/>
  <c r="P35" i="1"/>
  <c r="P36" i="1"/>
  <c r="P37" i="1"/>
  <c r="P38" i="1"/>
  <c r="P39" i="1"/>
  <c r="P40" i="1"/>
  <c r="P29" i="3" l="1"/>
  <c r="P47" i="1"/>
  <c r="P14" i="1" l="1"/>
  <c r="D32" i="8"/>
  <c r="P8" i="3"/>
  <c r="P6" i="1"/>
  <c r="P11" i="1"/>
  <c r="P12" i="1"/>
  <c r="P24" i="1"/>
  <c r="P27" i="1"/>
  <c r="P33" i="1"/>
  <c r="P44" i="1"/>
  <c r="E32" i="8" s="1"/>
  <c r="P25" i="3"/>
  <c r="P24" i="3"/>
  <c r="P23" i="3"/>
  <c r="P22" i="3"/>
  <c r="P20" i="3"/>
  <c r="P18" i="3"/>
  <c r="P17" i="3"/>
  <c r="P16" i="3"/>
  <c r="P15" i="3"/>
  <c r="P14" i="3"/>
  <c r="P13" i="3"/>
  <c r="P12" i="3"/>
  <c r="P11" i="3"/>
  <c r="P6" i="3"/>
  <c r="R44" i="1"/>
  <c r="Q44" i="1"/>
  <c r="E33" i="8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V36" i="7" s="1"/>
  <c r="R34" i="7"/>
  <c r="S34" i="7"/>
  <c r="D35" i="7"/>
  <c r="D36" i="7"/>
  <c r="E35" i="7"/>
  <c r="F35" i="7"/>
  <c r="F36" i="7"/>
  <c r="G35" i="7"/>
  <c r="H35" i="7"/>
  <c r="H36" i="7"/>
  <c r="I35" i="7"/>
  <c r="J35" i="7"/>
  <c r="J36" i="7"/>
  <c r="K35" i="7"/>
  <c r="L35" i="7"/>
  <c r="L36" i="7"/>
  <c r="M35" i="7"/>
  <c r="N35" i="7"/>
  <c r="N36" i="7"/>
  <c r="O35" i="7"/>
  <c r="P35" i="7"/>
  <c r="P36" i="7"/>
  <c r="Q35" i="7"/>
  <c r="R35" i="7"/>
  <c r="R36" i="7"/>
  <c r="S35" i="7"/>
  <c r="C35" i="7"/>
  <c r="C34" i="7"/>
  <c r="S36" i="7"/>
  <c r="Q36" i="7"/>
  <c r="O36" i="7"/>
  <c r="M36" i="7"/>
  <c r="K36" i="7"/>
  <c r="I36" i="7"/>
  <c r="G36" i="7"/>
  <c r="E36" i="7"/>
  <c r="C36" i="7"/>
  <c r="U6" i="7"/>
  <c r="U7" i="7"/>
  <c r="U8" i="7"/>
  <c r="U9" i="7"/>
  <c r="U12" i="7"/>
  <c r="U13" i="7"/>
  <c r="U14" i="7"/>
  <c r="U16" i="7"/>
  <c r="U17" i="7"/>
  <c r="U18" i="7"/>
  <c r="U19" i="7"/>
  <c r="U20" i="7"/>
  <c r="U21" i="7"/>
  <c r="U22" i="7"/>
  <c r="U23" i="7"/>
  <c r="U24" i="7"/>
  <c r="U25" i="7"/>
  <c r="U27" i="7"/>
  <c r="U5" i="7"/>
  <c r="S29" i="7"/>
  <c r="S37" i="6"/>
  <c r="S42" i="6" s="1"/>
  <c r="S44" i="6" s="1"/>
  <c r="S38" i="6"/>
  <c r="S39" i="6" s="1"/>
  <c r="S43" i="6"/>
  <c r="D49" i="2"/>
  <c r="P6" i="2"/>
  <c r="C49" i="2" s="1"/>
  <c r="D69" i="2"/>
  <c r="P8" i="4"/>
  <c r="P9" i="4"/>
  <c r="P10" i="4"/>
  <c r="P12" i="4"/>
  <c r="P13" i="4"/>
  <c r="P14" i="4"/>
  <c r="P16" i="4"/>
  <c r="P17" i="4"/>
  <c r="P18" i="4"/>
  <c r="P20" i="4"/>
  <c r="P21" i="4"/>
  <c r="P22" i="4"/>
  <c r="P24" i="4"/>
  <c r="P25" i="4"/>
  <c r="P27" i="4"/>
  <c r="P29" i="4"/>
  <c r="P6" i="4"/>
  <c r="P14" i="2"/>
  <c r="C54" i="2" s="1"/>
  <c r="P42" i="2"/>
  <c r="D77" i="2"/>
  <c r="P44" i="2"/>
  <c r="C77" i="2" s="1"/>
  <c r="P41" i="2"/>
  <c r="C75" i="2" s="1"/>
  <c r="P37" i="2"/>
  <c r="C72" i="2" s="1"/>
  <c r="P39" i="2"/>
  <c r="C74" i="2" s="1"/>
  <c r="D71" i="2"/>
  <c r="P36" i="2"/>
  <c r="C71" i="2" s="1"/>
  <c r="P33" i="2"/>
  <c r="C69" i="2" s="1"/>
  <c r="P31" i="2"/>
  <c r="C68" i="2" s="1"/>
  <c r="D65" i="2"/>
  <c r="P28" i="2"/>
  <c r="C65" i="2" s="1"/>
  <c r="D62" i="2"/>
  <c r="P23" i="2"/>
  <c r="C62" i="2" s="1"/>
  <c r="D58" i="2"/>
  <c r="P18" i="2"/>
  <c r="C58" i="2" s="1"/>
  <c r="P20" i="2"/>
  <c r="C60" i="2" s="1"/>
  <c r="D55" i="2"/>
  <c r="P15" i="2"/>
  <c r="C55" i="2" s="1"/>
  <c r="D54" i="2"/>
  <c r="D53" i="2"/>
  <c r="P13" i="2"/>
  <c r="C53" i="2" s="1"/>
  <c r="P11" i="2"/>
  <c r="C52" i="2" s="1"/>
  <c r="D51" i="2"/>
  <c r="P9" i="2"/>
  <c r="C51" i="2" s="1"/>
  <c r="P8" i="2"/>
  <c r="P26" i="3"/>
  <c r="P26" i="1"/>
  <c r="P22" i="1"/>
  <c r="P10" i="1"/>
  <c r="R29" i="7"/>
  <c r="Q38" i="6"/>
  <c r="R38" i="6"/>
  <c r="R39" i="6" s="1"/>
  <c r="Q37" i="6"/>
  <c r="Q42" i="6"/>
  <c r="R37" i="6"/>
  <c r="R34" i="6"/>
  <c r="R42" i="6"/>
  <c r="O34" i="6"/>
  <c r="Q34" i="6"/>
  <c r="D29" i="7"/>
  <c r="E29" i="7"/>
  <c r="F29" i="7"/>
  <c r="G29" i="7"/>
  <c r="H29" i="7"/>
  <c r="I29" i="7"/>
  <c r="J29" i="7"/>
  <c r="K29" i="7"/>
  <c r="L29" i="7"/>
  <c r="M29" i="7"/>
  <c r="N29" i="7"/>
  <c r="O29" i="7"/>
  <c r="Q29" i="7"/>
  <c r="P38" i="6"/>
  <c r="P43" i="6"/>
  <c r="P44" i="6"/>
  <c r="P37" i="6"/>
  <c r="Q39" i="6"/>
  <c r="Q43" i="6"/>
  <c r="P42" i="6"/>
  <c r="P39" i="6"/>
  <c r="P32" i="2"/>
  <c r="P29" i="7"/>
  <c r="P34" i="6"/>
  <c r="C38" i="6"/>
  <c r="D38" i="6"/>
  <c r="D43" i="6"/>
  <c r="E38" i="6"/>
  <c r="E39" i="6"/>
  <c r="F38" i="6"/>
  <c r="F43" i="6"/>
  <c r="G38" i="6"/>
  <c r="G43" i="6"/>
  <c r="G44" i="6"/>
  <c r="H38" i="6"/>
  <c r="H43" i="6"/>
  <c r="I38" i="6"/>
  <c r="I39" i="6"/>
  <c r="J38" i="6"/>
  <c r="J43" i="6"/>
  <c r="K38" i="6"/>
  <c r="K43" i="6"/>
  <c r="K44" i="6"/>
  <c r="L38" i="6"/>
  <c r="L43" i="6"/>
  <c r="M38" i="6"/>
  <c r="M39" i="6"/>
  <c r="N38" i="6"/>
  <c r="N43" i="6"/>
  <c r="O38" i="6"/>
  <c r="O43" i="6"/>
  <c r="C37" i="6"/>
  <c r="D37" i="6"/>
  <c r="D42" i="6"/>
  <c r="E37" i="6"/>
  <c r="E42" i="6"/>
  <c r="F37" i="6"/>
  <c r="F42" i="6"/>
  <c r="G37" i="6"/>
  <c r="G42" i="6"/>
  <c r="H37" i="6"/>
  <c r="H42" i="6"/>
  <c r="I37" i="6"/>
  <c r="I42" i="6"/>
  <c r="J37" i="6"/>
  <c r="J42" i="6"/>
  <c r="K37" i="6"/>
  <c r="K42" i="6"/>
  <c r="L37" i="6"/>
  <c r="L42" i="6"/>
  <c r="M37" i="6"/>
  <c r="M42" i="6"/>
  <c r="N37" i="6"/>
  <c r="N42" i="6"/>
  <c r="O37" i="6"/>
  <c r="O42" i="6"/>
  <c r="P10" i="2"/>
  <c r="P35" i="2"/>
  <c r="P12" i="2"/>
  <c r="O44" i="6"/>
  <c r="C43" i="6"/>
  <c r="C44" i="6"/>
  <c r="N39" i="6"/>
  <c r="L39" i="6"/>
  <c r="J39" i="6"/>
  <c r="H39" i="6"/>
  <c r="F39" i="6"/>
  <c r="D39" i="6"/>
  <c r="M43" i="6"/>
  <c r="M44" i="6"/>
  <c r="I43" i="6"/>
  <c r="I44" i="6"/>
  <c r="E43" i="6"/>
  <c r="E44" i="6"/>
  <c r="Q44" i="6"/>
  <c r="V39" i="6"/>
  <c r="N44" i="6"/>
  <c r="L44" i="6"/>
  <c r="J44" i="6"/>
  <c r="H44" i="6"/>
  <c r="F44" i="6"/>
  <c r="D44" i="6"/>
  <c r="C39" i="6"/>
  <c r="O39" i="6"/>
  <c r="K39" i="6"/>
  <c r="G39" i="6"/>
  <c r="C42" i="6"/>
  <c r="P16" i="2"/>
  <c r="C56" i="2" s="1"/>
  <c r="D63" i="2"/>
  <c r="D74" i="2"/>
  <c r="D72" i="2"/>
  <c r="P26" i="4"/>
  <c r="D50" i="2"/>
  <c r="P10" i="3"/>
  <c r="P7" i="2"/>
  <c r="C50" i="2" s="1"/>
  <c r="P34" i="2"/>
  <c r="C70" i="2" s="1"/>
  <c r="P38" i="2"/>
  <c r="C73" i="2" s="1"/>
  <c r="D64" i="2"/>
  <c r="P26" i="2"/>
  <c r="C64" i="2" s="1"/>
  <c r="D73" i="2"/>
  <c r="P21" i="1"/>
  <c r="P27" i="2"/>
  <c r="P25" i="2"/>
  <c r="C63" i="2" s="1"/>
  <c r="D68" i="2"/>
  <c r="D67" i="2"/>
  <c r="D66" i="2"/>
  <c r="D70" i="2"/>
  <c r="P9" i="3"/>
  <c r="R43" i="6" l="1"/>
  <c r="R44" i="6" s="1"/>
  <c r="P23" i="1"/>
  <c r="P7" i="3"/>
  <c r="P19" i="3"/>
  <c r="P31" i="4"/>
  <c r="D52" i="2"/>
  <c r="P30" i="2"/>
  <c r="C67" i="2" s="1"/>
  <c r="P31" i="1"/>
  <c r="P9" i="1"/>
  <c r="P27" i="3"/>
  <c r="P32" i="1"/>
  <c r="P22" i="2"/>
  <c r="P40" i="2"/>
  <c r="D61" i="2"/>
  <c r="D60" i="2"/>
  <c r="D57" i="2"/>
  <c r="P29" i="2"/>
  <c r="C66" i="2" s="1"/>
  <c r="D75" i="2"/>
  <c r="P28" i="4"/>
  <c r="P23" i="4"/>
  <c r="P19" i="4"/>
  <c r="P15" i="4"/>
  <c r="P11" i="4"/>
  <c r="P7" i="4"/>
  <c r="P24" i="2"/>
  <c r="D59" i="2"/>
  <c r="D56" i="2"/>
  <c r="P21" i="2"/>
  <c r="C61" i="2" s="1"/>
  <c r="P19" i="2"/>
  <c r="C59" i="2" s="1"/>
  <c r="P17" i="2"/>
  <c r="C57" i="2" s="1"/>
  <c r="C22" i="8" l="1"/>
</calcChain>
</file>

<file path=xl/sharedStrings.xml><?xml version="1.0" encoding="utf-8"?>
<sst xmlns="http://schemas.openxmlformats.org/spreadsheetml/2006/main" count="579" uniqueCount="208">
  <si>
    <t>EU</t>
  </si>
  <si>
    <t>Belgique</t>
  </si>
  <si>
    <t>Danemark</t>
  </si>
  <si>
    <t>Allemagne</t>
  </si>
  <si>
    <t>Espagne</t>
  </si>
  <si>
    <t>France</t>
  </si>
  <si>
    <t>Irlande</t>
  </si>
  <si>
    <t>Italie</t>
  </si>
  <si>
    <t>Luxembourg</t>
  </si>
  <si>
    <t>Pays-Bas</t>
  </si>
  <si>
    <t>Autriche</t>
  </si>
  <si>
    <t>Portugal</t>
  </si>
  <si>
    <t>Finlande</t>
  </si>
  <si>
    <t>Suède</t>
  </si>
  <si>
    <t>EUR / 100 Kg</t>
  </si>
  <si>
    <t>DKK / 100 Kg</t>
  </si>
  <si>
    <t>SEK / 100 Kg</t>
  </si>
  <si>
    <t>GBP / 100 Kg</t>
  </si>
  <si>
    <t>Royaume</t>
  </si>
  <si>
    <t xml:space="preserve">  Uni</t>
  </si>
  <si>
    <t>U.K.</t>
  </si>
  <si>
    <t>EUR / piece</t>
  </si>
  <si>
    <t>DKK / piece</t>
  </si>
  <si>
    <t>GBP / piece</t>
  </si>
  <si>
    <t>Weekly Market Prices for Piglets in the E.U.</t>
  </si>
  <si>
    <t>Monthly Market Prices for Piglets in the E.U.</t>
  </si>
  <si>
    <t>Lean meat as a % of Carcase weight</t>
  </si>
  <si>
    <t>E</t>
  </si>
  <si>
    <t>Grade</t>
  </si>
  <si>
    <t>55% or more</t>
  </si>
  <si>
    <t>U</t>
  </si>
  <si>
    <t xml:space="preserve">Less than 40% </t>
  </si>
  <si>
    <t>R</t>
  </si>
  <si>
    <t>O</t>
  </si>
  <si>
    <t>P</t>
  </si>
  <si>
    <t>Weekly Market Prices for Pig Carcass Grade E in the E.U.</t>
  </si>
  <si>
    <t>Monthly Market Prices for Pig Carcase Grade E in the E.U.</t>
  </si>
  <si>
    <t>50% or more but less than 55%</t>
  </si>
  <si>
    <t>45% or more but less than 50%</t>
  </si>
  <si>
    <t>40% or more but less than 45%</t>
  </si>
  <si>
    <t>Estonie</t>
  </si>
  <si>
    <t>Chypre</t>
  </si>
  <si>
    <t>Lettonie</t>
  </si>
  <si>
    <t>Lituanie</t>
  </si>
  <si>
    <t>Slovenie</t>
  </si>
  <si>
    <t>Slovakie</t>
  </si>
  <si>
    <t>Hongrie</t>
  </si>
  <si>
    <t>Malte</t>
  </si>
  <si>
    <t>Pologne</t>
  </si>
  <si>
    <t>CZK/ 100kg</t>
  </si>
  <si>
    <t>CZK/ piece</t>
  </si>
  <si>
    <t>HUF/ piece</t>
  </si>
  <si>
    <t>PLN/ piece</t>
  </si>
  <si>
    <t>Tchéquie</t>
  </si>
  <si>
    <t>LVL / 100 Kg</t>
  </si>
  <si>
    <t>LTL / 100 Kg</t>
  </si>
  <si>
    <t>HUF / 100 Kg</t>
  </si>
  <si>
    <t>PLN / 100 Kg</t>
  </si>
  <si>
    <t>CZK/ 100 Kg</t>
  </si>
  <si>
    <t>If questions:</t>
  </si>
  <si>
    <t>michiel.ruiter@ec.europa.eu</t>
  </si>
  <si>
    <t>Romania</t>
  </si>
  <si>
    <t>RON / 100 Kg</t>
  </si>
  <si>
    <t>Annual Market Prices for Pig Carcass Grade E in the E.U.</t>
  </si>
  <si>
    <t>BE</t>
  </si>
  <si>
    <t>CZ</t>
  </si>
  <si>
    <t>DK</t>
  </si>
  <si>
    <t>DE</t>
  </si>
  <si>
    <t>EE</t>
  </si>
  <si>
    <t>GR</t>
  </si>
  <si>
    <t>ES</t>
  </si>
  <si>
    <t>FR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</si>
  <si>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</si>
  <si>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</si>
  <si>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</si>
  <si>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</si>
  <si>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</si>
  <si>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</si>
  <si>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</si>
  <si>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</si>
  <si>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</si>
  <si>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</si>
  <si>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</si>
  <si>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</si>
  <si>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SI</t>
  </si>
  <si>
    <t>SK</t>
  </si>
  <si>
    <t>SF</t>
  </si>
  <si>
    <t>SE</t>
  </si>
  <si>
    <t>UK</t>
  </si>
  <si>
    <t>Annual Market Prices for Piglets in the E.U.</t>
  </si>
  <si>
    <t>BGN/ 100 Kg</t>
  </si>
  <si>
    <t>Change</t>
  </si>
  <si>
    <t>Week</t>
  </si>
  <si>
    <t>-1 year</t>
  </si>
  <si>
    <t>- 1 month</t>
  </si>
  <si>
    <t>BG</t>
  </si>
  <si>
    <t>EL</t>
  </si>
  <si>
    <t>ÖS</t>
  </si>
  <si>
    <t>RO</t>
  </si>
  <si>
    <t>SV</t>
  </si>
  <si>
    <t>Bulgaria</t>
  </si>
  <si>
    <t>Greece</t>
  </si>
  <si>
    <t>July</t>
  </si>
  <si>
    <t xml:space="preserve">Change </t>
  </si>
  <si>
    <t>prev. Week</t>
  </si>
  <si>
    <t>no price communicated</t>
  </si>
  <si>
    <t>MN</t>
  </si>
  <si>
    <t>100 kg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</si>
  <si>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</si>
  <si>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</si>
  <si>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</si>
  <si>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</si>
  <si>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</si>
  <si>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</si>
  <si>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</si>
  <si>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</si>
  <si>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</si>
  <si>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</si>
  <si>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</si>
  <si>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</si>
  <si>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</si>
  <si>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 xml:space="preserve">EUR </t>
  </si>
  <si>
    <t>FI</t>
  </si>
  <si>
    <t>EUR</t>
  </si>
  <si>
    <t>More info:</t>
  </si>
  <si>
    <t>http://circa.europa.eu/Public/irc/agri/pig/library</t>
  </si>
  <si>
    <t>min</t>
  </si>
  <si>
    <t>max</t>
  </si>
  <si>
    <t>New Weighting coefficients:</t>
  </si>
  <si>
    <t>August</t>
  </si>
  <si>
    <t>avg difference</t>
  </si>
  <si>
    <t>difference</t>
  </si>
  <si>
    <t>eu avg - min</t>
  </si>
  <si>
    <t>eu max - eu avg</t>
  </si>
  <si>
    <t>April</t>
  </si>
  <si>
    <t>May</t>
  </si>
  <si>
    <t>June</t>
  </si>
  <si>
    <t>September</t>
  </si>
  <si>
    <t>October</t>
  </si>
  <si>
    <t>November</t>
  </si>
  <si>
    <t>December</t>
  </si>
  <si>
    <t>January</t>
  </si>
  <si>
    <t>February</t>
  </si>
  <si>
    <t>March</t>
  </si>
  <si>
    <t>S</t>
  </si>
  <si>
    <t>60% or More (*)</t>
  </si>
  <si>
    <t>(*) Member States may introduce, for pigs slaughtered in their territory, a separate class of 60 % or more of lean meat designated with the letter S</t>
  </si>
  <si>
    <t>Extrait of Regulation (EC) N° 1234/2007, Annex V B</t>
  </si>
  <si>
    <t>II. Grading Scale:</t>
  </si>
  <si>
    <t>III. Presentation: Carcasses shall be presented without tongue, bristles, hooves, genital organs, flare fat, kidneys and diaphragm. Member States may be authorised to provide for a different presentation if..</t>
  </si>
  <si>
    <t>Reg (EEC) N° 3220/84 repealed by:</t>
  </si>
  <si>
    <t>I.   Definition:  'Carcass' shall mean the body of a slaughtered pig, bled and eviscerated, whole or divided down the mid-line.</t>
  </si>
  <si>
    <t>Royaume Uni</t>
  </si>
  <si>
    <t>Bulgaria_MN</t>
  </si>
  <si>
    <t>Tchéquie_MN</t>
  </si>
  <si>
    <t>Danemark_MN</t>
  </si>
  <si>
    <t>Lettonie_MN</t>
  </si>
  <si>
    <t>Lituanie_MN</t>
  </si>
  <si>
    <t>Hongrie_MN</t>
  </si>
  <si>
    <t>Pologne_MN</t>
  </si>
  <si>
    <t>Romania_MN</t>
  </si>
  <si>
    <t>Suède_MN</t>
  </si>
  <si>
    <t>Royaume Uni_MN</t>
  </si>
  <si>
    <t>change with previous year</t>
  </si>
  <si>
    <t>Belgium</t>
  </si>
  <si>
    <t>CZ Republic</t>
  </si>
  <si>
    <t>Germany</t>
  </si>
  <si>
    <t>Estonia</t>
  </si>
  <si>
    <t>Spain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</si>
  <si>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</si>
  <si>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</si>
  <si>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</si>
  <si>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</si>
  <si>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</si>
  <si>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</si>
  <si>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</si>
  <si>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</si>
  <si>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</si>
  <si>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</si>
  <si>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Slovenia</t>
  </si>
  <si>
    <t>Slovakia</t>
  </si>
  <si>
    <t>Finland</t>
  </si>
  <si>
    <t>Sweden</t>
  </si>
  <si>
    <t>United Kingdom</t>
  </si>
  <si>
    <t>Denmark</t>
  </si>
  <si>
    <t>as from 4.7.2011</t>
  </si>
  <si>
    <t>Denmark_MN</t>
  </si>
  <si>
    <t>Poland_MN</t>
  </si>
  <si>
    <t>Period:</t>
  </si>
  <si>
    <t>Week :</t>
  </si>
  <si>
    <t>Weekly price report on</t>
  </si>
  <si>
    <t>in the EU</t>
  </si>
  <si>
    <t>Pig carcase -  and Piglet prices</t>
  </si>
  <si>
    <t>Find more monthly, annual and further information on pig on the following Circa site:</t>
  </si>
  <si>
    <t>varition             -1week</t>
  </si>
  <si>
    <t>varition             -1year</t>
  </si>
  <si>
    <t>Carcase</t>
  </si>
  <si>
    <t>piglet</t>
  </si>
  <si>
    <t>as from 2.7.2012</t>
  </si>
  <si>
    <t>SEK / piece</t>
  </si>
  <si>
    <t xml:space="preserve"> variation                    - avg 2008 - 12</t>
  </si>
  <si>
    <t>12/ 11</t>
  </si>
  <si>
    <t>95 - 12</t>
  </si>
  <si>
    <r>
      <t xml:space="preserve">change in </t>
    </r>
    <r>
      <rPr>
        <sz val="12"/>
        <rFont val="Arial"/>
        <family val="2"/>
      </rPr>
      <t>€</t>
    </r>
    <r>
      <rPr>
        <sz val="10"/>
        <rFont val="Arial"/>
        <family val="2"/>
      </rPr>
      <t>uro</t>
    </r>
  </si>
  <si>
    <t>https://circabc.europa.eu/faces/jsp/extension/wai/navigation/container.jsp</t>
  </si>
  <si>
    <t>2012 - 2013</t>
  </si>
  <si>
    <t xml:space="preserve">Week 2013 : </t>
  </si>
  <si>
    <t>May. 12/ May.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</si>
</sst>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%"/>
    <numFmt numFmtId="168" formatCode="dd/mm/yy;@"/>
  </numFmts>
  <fonts count="3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u/>
      <sz val="12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Arial "/>
    </font>
    <font>
      <sz val="10"/>
      <name val="Arial "/>
      <family val="2"/>
    </font>
    <font>
      <b/>
      <sz val="20"/>
      <name val="Arial 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08">
    <xf numFmtId="0" fontId="0" fillId="0" borderId="0" xfId="0"/>
    <xf numFmtId="2" fontId="0" fillId="0" borderId="0" xfId="0" applyNumberFormat="1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2" fontId="3" fillId="0" borderId="0" xfId="0" applyNumberFormat="1" applyFont="1"/>
    <xf numFmtId="0" fontId="3" fillId="0" borderId="0" xfId="0" quotePrefix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/>
    <xf numFmtId="2" fontId="2" fillId="0" borderId="0" xfId="0" applyNumberFormat="1" applyFont="1" applyProtection="1"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7" fontId="2" fillId="0" borderId="0" xfId="2" applyNumberFormat="1" applyFont="1"/>
    <xf numFmtId="164" fontId="2" fillId="0" borderId="0" xfId="0" applyNumberFormat="1" applyFont="1"/>
    <xf numFmtId="2" fontId="3" fillId="0" borderId="0" xfId="0" applyNumberFormat="1" applyFont="1" applyFill="1"/>
    <xf numFmtId="2" fontId="2" fillId="0" borderId="0" xfId="0" applyNumberFormat="1" applyFont="1" applyFill="1" applyProtection="1">
      <protection locked="0"/>
    </xf>
    <xf numFmtId="0" fontId="0" fillId="0" borderId="0" xfId="0" applyFill="1"/>
    <xf numFmtId="0" fontId="7" fillId="0" borderId="0" xfId="0" quotePrefix="1" applyFont="1" applyFill="1"/>
    <xf numFmtId="0" fontId="4" fillId="0" borderId="0" xfId="0" quotePrefix="1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8" fillId="2" borderId="6" xfId="0" applyFont="1" applyFill="1" applyBorder="1"/>
    <xf numFmtId="0" fontId="2" fillId="3" borderId="0" xfId="0" applyFont="1" applyFill="1" applyProtection="1">
      <protection locked="0"/>
    </xf>
    <xf numFmtId="2" fontId="2" fillId="3" borderId="0" xfId="0" applyNumberFormat="1" applyFont="1" applyFill="1" applyProtection="1">
      <protection locked="0"/>
    </xf>
    <xf numFmtId="3" fontId="2" fillId="3" borderId="0" xfId="0" applyNumberFormat="1" applyFont="1" applyFill="1" applyProtection="1">
      <protection locked="0"/>
    </xf>
    <xf numFmtId="0" fontId="11" fillId="3" borderId="0" xfId="0" applyFont="1" applyFill="1" applyProtection="1">
      <protection locked="0"/>
    </xf>
    <xf numFmtId="4" fontId="2" fillId="3" borderId="0" xfId="0" applyNumberFormat="1" applyFont="1" applyFill="1" applyProtection="1">
      <protection locked="0"/>
    </xf>
    <xf numFmtId="0" fontId="4" fillId="0" borderId="0" xfId="0" quotePrefix="1" applyFont="1" applyAlignment="1">
      <alignment horizontal="right"/>
    </xf>
    <xf numFmtId="0" fontId="13" fillId="0" borderId="0" xfId="0" applyFont="1" applyFill="1" applyAlignment="1">
      <alignment horizontal="right"/>
    </xf>
    <xf numFmtId="167" fontId="2" fillId="3" borderId="0" xfId="2" applyNumberFormat="1" applyFont="1" applyFill="1"/>
    <xf numFmtId="167" fontId="2" fillId="0" borderId="0" xfId="2" applyNumberFormat="1" applyFont="1" applyFill="1"/>
    <xf numFmtId="0" fontId="1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Fill="1" applyProtection="1">
      <protection locked="0"/>
    </xf>
    <xf numFmtId="0" fontId="0" fillId="4" borderId="0" xfId="0" applyFill="1" applyBorder="1"/>
    <xf numFmtId="0" fontId="0" fillId="4" borderId="3" xfId="0" applyFill="1" applyBorder="1"/>
    <xf numFmtId="2" fontId="3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Protection="1">
      <protection locked="0"/>
    </xf>
    <xf numFmtId="0" fontId="7" fillId="0" borderId="0" xfId="0" applyFont="1" applyFill="1"/>
    <xf numFmtId="4" fontId="0" fillId="0" borderId="0" xfId="0" applyNumberFormat="1"/>
    <xf numFmtId="0" fontId="0" fillId="0" borderId="7" xfId="0" applyBorder="1"/>
    <xf numFmtId="167" fontId="0" fillId="0" borderId="7" xfId="2" applyNumberFormat="1" applyFont="1" applyBorder="1"/>
    <xf numFmtId="167" fontId="0" fillId="0" borderId="8" xfId="2" applyNumberFormat="1" applyFont="1" applyBorder="1"/>
    <xf numFmtId="0" fontId="0" fillId="0" borderId="9" xfId="0" quotePrefix="1" applyBorder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Fill="1"/>
    <xf numFmtId="0" fontId="17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18" fillId="0" borderId="0" xfId="0" applyFont="1" applyFill="1"/>
    <xf numFmtId="0" fontId="15" fillId="0" borderId="0" xfId="0" quotePrefix="1" applyFont="1" applyFill="1"/>
    <xf numFmtId="167" fontId="0" fillId="0" borderId="0" xfId="2" applyNumberFormat="1" applyFont="1"/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quotePrefix="1"/>
    <xf numFmtId="167" fontId="0" fillId="3" borderId="7" xfId="2" applyNumberFormat="1" applyFont="1" applyFill="1" applyBorder="1"/>
    <xf numFmtId="167" fontId="0" fillId="0" borderId="7" xfId="2" applyNumberFormat="1" applyFont="1" applyFill="1" applyBorder="1"/>
    <xf numFmtId="165" fontId="0" fillId="0" borderId="0" xfId="2" applyNumberFormat="1" applyFont="1"/>
    <xf numFmtId="4" fontId="2" fillId="0" borderId="0" xfId="0" applyNumberFormat="1" applyFont="1" applyFill="1" applyProtection="1">
      <protection locked="0"/>
    </xf>
    <xf numFmtId="2" fontId="11" fillId="0" borderId="0" xfId="0" applyNumberFormat="1" applyFont="1" applyFill="1" applyProtection="1">
      <protection locked="0"/>
    </xf>
    <xf numFmtId="0" fontId="9" fillId="0" borderId="0" xfId="0" applyFont="1"/>
    <xf numFmtId="0" fontId="19" fillId="0" borderId="0" xfId="1" applyFont="1" applyAlignment="1" applyProtection="1"/>
    <xf numFmtId="167" fontId="0" fillId="0" borderId="9" xfId="2" applyNumberFormat="1" applyFont="1" applyBorder="1"/>
    <xf numFmtId="0" fontId="21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7" fillId="0" borderId="0" xfId="0" applyFont="1" applyFill="1" applyAlignment="1">
      <alignment horizontal="left" vertical="center"/>
    </xf>
    <xf numFmtId="2" fontId="3" fillId="0" borderId="0" xfId="0" applyNumberFormat="1" applyFont="1" applyBorder="1"/>
    <xf numFmtId="0" fontId="22" fillId="0" borderId="0" xfId="1" applyFont="1" applyAlignment="1" applyProtection="1"/>
    <xf numFmtId="0" fontId="23" fillId="0" borderId="0" xfId="0" applyFont="1"/>
    <xf numFmtId="0" fontId="3" fillId="0" borderId="0" xfId="0" quotePrefix="1" applyFont="1" applyFill="1" applyAlignment="1" applyProtection="1">
      <alignment horizontal="left"/>
      <protection locked="0"/>
    </xf>
    <xf numFmtId="0" fontId="20" fillId="0" borderId="0" xfId="0" applyFont="1" applyFill="1"/>
    <xf numFmtId="10" fontId="0" fillId="0" borderId="0" xfId="2" applyNumberFormat="1" applyFont="1"/>
    <xf numFmtId="0" fontId="0" fillId="0" borderId="12" xfId="0" applyBorder="1"/>
    <xf numFmtId="0" fontId="17" fillId="0" borderId="1" xfId="0" applyFont="1" applyFill="1" applyBorder="1"/>
    <xf numFmtId="0" fontId="14" fillId="0" borderId="1" xfId="0" applyFont="1" applyFill="1" applyBorder="1"/>
    <xf numFmtId="0" fontId="18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167" fontId="0" fillId="0" borderId="0" xfId="2" applyNumberFormat="1" applyFont="1" applyBorder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2" fontId="8" fillId="0" borderId="0" xfId="0" applyNumberFormat="1" applyFont="1"/>
    <xf numFmtId="2" fontId="11" fillId="3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2" fontId="0" fillId="0" borderId="12" xfId="0" applyNumberFormat="1" applyBorder="1"/>
    <xf numFmtId="2" fontId="0" fillId="5" borderId="0" xfId="0" applyNumberFormat="1" applyFill="1"/>
    <xf numFmtId="167" fontId="2" fillId="0" borderId="9" xfId="2" applyNumberFormat="1" applyFont="1" applyFill="1" applyBorder="1"/>
    <xf numFmtId="167" fontId="2" fillId="3" borderId="8" xfId="2" applyNumberFormat="1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8" fillId="4" borderId="10" xfId="0" applyFont="1" applyFill="1" applyBorder="1"/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Border="1"/>
    <xf numFmtId="0" fontId="21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7" fontId="2" fillId="0" borderId="0" xfId="2" applyNumberFormat="1" applyFont="1" applyFill="1" applyBorder="1"/>
    <xf numFmtId="167" fontId="2" fillId="3" borderId="0" xfId="2" applyNumberFormat="1" applyFont="1" applyFill="1" applyBorder="1"/>
    <xf numFmtId="0" fontId="4" fillId="0" borderId="0" xfId="0" quotePrefix="1" applyFont="1" applyAlignment="1"/>
    <xf numFmtId="4" fontId="8" fillId="0" borderId="0" xfId="0" applyNumberFormat="1" applyFont="1"/>
    <xf numFmtId="2" fontId="18" fillId="6" borderId="0" xfId="0" applyNumberFormat="1" applyFont="1" applyFill="1"/>
    <xf numFmtId="0" fontId="24" fillId="0" borderId="0" xfId="0" applyFont="1" applyFill="1" applyAlignment="1"/>
    <xf numFmtId="167" fontId="0" fillId="0" borderId="9" xfId="2" applyNumberFormat="1" applyFont="1" applyFill="1" applyBorder="1"/>
    <xf numFmtId="0" fontId="10" fillId="0" borderId="0" xfId="0" quotePrefix="1" applyFont="1" applyAlignment="1">
      <alignment horizontal="center"/>
    </xf>
    <xf numFmtId="0" fontId="24" fillId="0" borderId="0" xfId="0" applyFont="1" applyFill="1" applyBorder="1" applyAlignment="1"/>
    <xf numFmtId="0" fontId="9" fillId="0" borderId="0" xfId="0" applyFont="1" applyFill="1" applyBorder="1" applyProtection="1">
      <protection locked="0"/>
    </xf>
    <xf numFmtId="2" fontId="0" fillId="5" borderId="13" xfId="0" applyNumberFormat="1" applyFill="1" applyBorder="1"/>
    <xf numFmtId="2" fontId="0" fillId="7" borderId="0" xfId="0" applyNumberFormat="1" applyFill="1"/>
    <xf numFmtId="0" fontId="18" fillId="0" borderId="0" xfId="0" applyFont="1"/>
    <xf numFmtId="0" fontId="0" fillId="0" borderId="7" xfId="0" applyFill="1" applyBorder="1"/>
    <xf numFmtId="0" fontId="3" fillId="0" borderId="0" xfId="0" applyFont="1" applyAlignment="1" applyProtection="1">
      <alignment horizontal="left"/>
      <protection locked="0"/>
    </xf>
    <xf numFmtId="2" fontId="0" fillId="0" borderId="0" xfId="0" applyNumberFormat="1" applyFill="1"/>
    <xf numFmtId="3" fontId="11" fillId="3" borderId="0" xfId="0" applyNumberFormat="1" applyFont="1" applyFill="1" applyProtection="1">
      <protection locked="0"/>
    </xf>
    <xf numFmtId="166" fontId="2" fillId="3" borderId="0" xfId="0" applyNumberFormat="1" applyFont="1" applyFill="1" applyProtection="1">
      <protection locked="0"/>
    </xf>
    <xf numFmtId="3" fontId="3" fillId="0" borderId="0" xfId="0" applyNumberFormat="1" applyFont="1" applyFill="1"/>
    <xf numFmtId="165" fontId="3" fillId="0" borderId="0" xfId="0" applyNumberFormat="1" applyFont="1" applyFill="1"/>
    <xf numFmtId="2" fontId="0" fillId="8" borderId="0" xfId="0" applyNumberFormat="1" applyFill="1"/>
    <xf numFmtId="4" fontId="3" fillId="0" borderId="0" xfId="0" applyNumberFormat="1" applyFont="1" applyFill="1" applyBorder="1"/>
    <xf numFmtId="4" fontId="3" fillId="3" borderId="0" xfId="0" applyNumberFormat="1" applyFont="1" applyFill="1" applyBorder="1"/>
    <xf numFmtId="0" fontId="0" fillId="0" borderId="0" xfId="0" quotePrefix="1" applyFill="1" applyAlignment="1">
      <alignment horizontal="left"/>
    </xf>
    <xf numFmtId="0" fontId="27" fillId="4" borderId="0" xfId="0" applyFont="1" applyFill="1" applyAlignment="1">
      <alignment horizontal="centerContinuous" vertical="center"/>
    </xf>
    <xf numFmtId="0" fontId="0" fillId="4" borderId="0" xfId="0" applyFill="1"/>
    <xf numFmtId="0" fontId="25" fillId="4" borderId="0" xfId="0" applyFont="1" applyFill="1"/>
    <xf numFmtId="0" fontId="26" fillId="4" borderId="0" xfId="0" applyFont="1" applyFill="1"/>
    <xf numFmtId="0" fontId="6" fillId="4" borderId="0" xfId="1" applyFill="1" applyAlignment="1" applyProtection="1"/>
    <xf numFmtId="0" fontId="28" fillId="5" borderId="14" xfId="0" applyFont="1" applyFill="1" applyBorder="1" applyAlignment="1">
      <alignment vertical="center"/>
    </xf>
    <xf numFmtId="0" fontId="15" fillId="5" borderId="15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 wrapText="1"/>
    </xf>
    <xf numFmtId="2" fontId="28" fillId="5" borderId="6" xfId="0" applyNumberFormat="1" applyFont="1" applyFill="1" applyBorder="1" applyAlignment="1">
      <alignment horizontal="center"/>
    </xf>
    <xf numFmtId="167" fontId="28" fillId="5" borderId="1" xfId="2" applyNumberFormat="1" applyFont="1" applyFill="1" applyBorder="1" applyAlignment="1">
      <alignment horizontal="center"/>
    </xf>
    <xf numFmtId="167" fontId="28" fillId="5" borderId="17" xfId="2" applyNumberFormat="1" applyFont="1" applyFill="1" applyBorder="1" applyAlignment="1">
      <alignment horizontal="center"/>
    </xf>
    <xf numFmtId="2" fontId="28" fillId="5" borderId="18" xfId="0" applyNumberFormat="1" applyFont="1" applyFill="1" applyBorder="1" applyAlignment="1">
      <alignment horizontal="center"/>
    </xf>
    <xf numFmtId="167" fontId="28" fillId="5" borderId="19" xfId="2" applyNumberFormat="1" applyFont="1" applyFill="1" applyBorder="1" applyAlignment="1">
      <alignment horizontal="center"/>
    </xf>
    <xf numFmtId="167" fontId="28" fillId="5" borderId="20" xfId="2" applyNumberFormat="1" applyFont="1" applyFill="1" applyBorder="1" applyAlignment="1">
      <alignment horizontal="center"/>
    </xf>
    <xf numFmtId="0" fontId="28" fillId="5" borderId="21" xfId="0" applyFont="1" applyFill="1" applyBorder="1" applyAlignment="1">
      <alignment horizontal="center" vertical="center" wrapText="1"/>
    </xf>
    <xf numFmtId="0" fontId="18" fillId="9" borderId="12" xfId="0" applyFont="1" applyFill="1" applyBorder="1"/>
    <xf numFmtId="0" fontId="0" fillId="4" borderId="0" xfId="0" applyFill="1" applyAlignment="1">
      <alignment horizontal="centerContinuous" vertical="center"/>
    </xf>
    <xf numFmtId="0" fontId="20" fillId="6" borderId="0" xfId="0" applyFont="1" applyFill="1" applyAlignment="1">
      <alignment horizontal="left" vertical="center"/>
    </xf>
    <xf numFmtId="0" fontId="21" fillId="6" borderId="0" xfId="0" applyFont="1" applyFill="1"/>
    <xf numFmtId="4" fontId="3" fillId="0" borderId="0" xfId="0" applyNumberFormat="1" applyFont="1" applyFill="1"/>
    <xf numFmtId="4" fontId="3" fillId="3" borderId="0" xfId="0" applyNumberFormat="1" applyFont="1" applyFill="1"/>
    <xf numFmtId="4" fontId="0" fillId="0" borderId="0" xfId="0" applyNumberFormat="1" applyFill="1"/>
    <xf numFmtId="168" fontId="29" fillId="0" borderId="0" xfId="0" applyNumberFormat="1" applyFont="1" applyFill="1" applyAlignment="1">
      <alignment horizontal="right"/>
    </xf>
    <xf numFmtId="14" fontId="29" fillId="0" borderId="0" xfId="0" applyNumberFormat="1" applyFont="1" applyAlignment="1">
      <alignment horizontal="right"/>
    </xf>
    <xf numFmtId="4" fontId="30" fillId="0" borderId="22" xfId="0" applyNumberFormat="1" applyFont="1" applyFill="1" applyBorder="1" applyAlignment="1">
      <alignment horizontal="right" vertical="center"/>
    </xf>
    <xf numFmtId="0" fontId="25" fillId="4" borderId="0" xfId="0" applyFont="1" applyFill="1" applyAlignment="1">
      <alignment horizontal="left"/>
    </xf>
    <xf numFmtId="0" fontId="28" fillId="5" borderId="16" xfId="0" applyFont="1" applyFill="1" applyBorder="1" applyAlignment="1">
      <alignment vertical="center"/>
    </xf>
    <xf numFmtId="0" fontId="28" fillId="5" borderId="23" xfId="0" applyFont="1" applyFill="1" applyBorder="1"/>
    <xf numFmtId="0" fontId="28" fillId="5" borderId="24" xfId="0" applyFont="1" applyFill="1" applyBorder="1"/>
    <xf numFmtId="0" fontId="28" fillId="5" borderId="2" xfId="0" applyFont="1" applyFill="1" applyBorder="1"/>
    <xf numFmtId="0" fontId="28" fillId="5" borderId="25" xfId="0" applyFont="1" applyFill="1" applyBorder="1"/>
    <xf numFmtId="0" fontId="20" fillId="10" borderId="0" xfId="0" applyFont="1" applyFill="1" applyAlignment="1">
      <alignment horizontal="left" vertical="center"/>
    </xf>
    <xf numFmtId="0" fontId="0" fillId="10" borderId="0" xfId="0" applyFill="1"/>
    <xf numFmtId="0" fontId="10" fillId="0" borderId="0" xfId="0" quotePrefix="1" applyFont="1" applyAlignment="1">
      <alignment horizontal="center"/>
    </xf>
    <xf numFmtId="4" fontId="1" fillId="0" borderId="0" xfId="0" applyNumberFormat="1" applyFont="1"/>
    <xf numFmtId="0" fontId="31" fillId="4" borderId="0" xfId="0" applyFont="1" applyFill="1"/>
    <xf numFmtId="0" fontId="0" fillId="11" borderId="12" xfId="0" applyFill="1" applyBorder="1"/>
    <xf numFmtId="4" fontId="30" fillId="0" borderId="30" xfId="0" applyNumberFormat="1" applyFont="1" applyFill="1" applyBorder="1" applyAlignment="1">
      <alignment horizontal="right" vertical="center"/>
    </xf>
    <xf numFmtId="4" fontId="3" fillId="3" borderId="22" xfId="0" applyNumberFormat="1" applyFont="1" applyFill="1" applyBorder="1"/>
    <xf numFmtId="4" fontId="3" fillId="0" borderId="22" xfId="0" applyNumberFormat="1" applyFont="1" applyFill="1" applyBorder="1"/>
    <xf numFmtId="4" fontId="0" fillId="0" borderId="29" xfId="0" applyNumberFormat="1" applyFill="1" applyBorder="1"/>
    <xf numFmtId="167" fontId="0" fillId="12" borderId="7" xfId="2" applyNumberFormat="1" applyFont="1" applyFill="1" applyBorder="1"/>
    <xf numFmtId="4" fontId="3" fillId="11" borderId="22" xfId="0" applyNumberFormat="1" applyFont="1" applyFill="1" applyBorder="1"/>
    <xf numFmtId="4" fontId="3" fillId="11" borderId="0" xfId="0" applyNumberFormat="1" applyFont="1" applyFill="1" applyBorder="1"/>
    <xf numFmtId="4" fontId="3" fillId="11" borderId="0" xfId="0" applyNumberFormat="1" applyFont="1" applyFill="1"/>
    <xf numFmtId="0" fontId="18" fillId="9" borderId="26" xfId="0" applyFont="1" applyFill="1" applyBorder="1" applyAlignment="1">
      <alignment horizontal="center"/>
    </xf>
    <xf numFmtId="0" fontId="18" fillId="9" borderId="28" xfId="0" applyFont="1" applyFill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8" fillId="4" borderId="1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wrapText="1"/>
    </xf>
    <xf numFmtId="0" fontId="4" fillId="0" borderId="0" xfId="0" quotePrefix="1" applyFon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Price development of Pig carcases
in some individual MSs
(Last 12 weeks)</a:t>
            </a:r>
          </a:p>
        </c:rich>
      </c:tx>
      <c:layout>
        <c:manualLayout>
          <c:xMode val="edge"/>
          <c:yMode val="edge"/>
          <c:x val="0.34418604651162793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1860465116279"/>
          <c:y val="0.17495427413219766"/>
          <c:w val="0.72441860465116281"/>
          <c:h val="0.68324248108468777"/>
        </c:manualLayout>
      </c:layout>
      <c:lineChart>
        <c:grouping val="standard"/>
        <c:varyColors val="0"/>
        <c:ser>
          <c:idx val="0"/>
          <c:order val="0"/>
          <c:tx>
            <c:strRef>
              <c:f>'weekly carcass'!$A$6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41358</c:v>
                </c:pt>
                <c:pt idx="1">
                  <c:v>41365</c:v>
                </c:pt>
                <c:pt idx="2">
                  <c:v>41372</c:v>
                </c:pt>
                <c:pt idx="3">
                  <c:v>41379</c:v>
                </c:pt>
                <c:pt idx="4">
                  <c:v>41386</c:v>
                </c:pt>
                <c:pt idx="5">
                  <c:v>41393</c:v>
                </c:pt>
                <c:pt idx="6">
                  <c:v>41400</c:v>
                </c:pt>
                <c:pt idx="7">
                  <c:v>41407</c:v>
                </c:pt>
                <c:pt idx="8">
                  <c:v>41414</c:v>
                </c:pt>
                <c:pt idx="9">
                  <c:v>41421</c:v>
                </c:pt>
                <c:pt idx="10">
                  <c:v>41428</c:v>
                </c:pt>
                <c:pt idx="11">
                  <c:v>41435</c:v>
                </c:pt>
              </c:numCache>
            </c:numRef>
          </c:cat>
          <c:val>
            <c:numRef>
              <c:f>'weekly carcass'!$C$6:$N$6</c:f>
              <c:numCache>
                <c:formatCode>#,##0.00</c:formatCode>
                <c:ptCount val="12"/>
                <c:pt idx="0">
                  <c:v>154.69999999999999</c:v>
                </c:pt>
                <c:pt idx="1">
                  <c:v>155.9</c:v>
                </c:pt>
                <c:pt idx="2">
                  <c:v>155.6</c:v>
                </c:pt>
                <c:pt idx="3">
                  <c:v>156.80000000000001</c:v>
                </c:pt>
                <c:pt idx="4">
                  <c:v>157</c:v>
                </c:pt>
                <c:pt idx="5">
                  <c:v>152.5</c:v>
                </c:pt>
                <c:pt idx="6">
                  <c:v>147</c:v>
                </c:pt>
                <c:pt idx="7">
                  <c:v>146.6</c:v>
                </c:pt>
                <c:pt idx="8">
                  <c:v>147.5</c:v>
                </c:pt>
                <c:pt idx="9">
                  <c:v>146.6</c:v>
                </c:pt>
                <c:pt idx="10">
                  <c:v>147</c:v>
                </c:pt>
                <c:pt idx="11">
                  <c:v>155.4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'weekly carcass'!$A$13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41358</c:v>
                </c:pt>
                <c:pt idx="1">
                  <c:v>41365</c:v>
                </c:pt>
                <c:pt idx="2">
                  <c:v>41372</c:v>
                </c:pt>
                <c:pt idx="3">
                  <c:v>41379</c:v>
                </c:pt>
                <c:pt idx="4">
                  <c:v>41386</c:v>
                </c:pt>
                <c:pt idx="5">
                  <c:v>41393</c:v>
                </c:pt>
                <c:pt idx="6">
                  <c:v>41400</c:v>
                </c:pt>
                <c:pt idx="7">
                  <c:v>41407</c:v>
                </c:pt>
                <c:pt idx="8">
                  <c:v>41414</c:v>
                </c:pt>
                <c:pt idx="9">
                  <c:v>41421</c:v>
                </c:pt>
                <c:pt idx="10">
                  <c:v>41428</c:v>
                </c:pt>
                <c:pt idx="11">
                  <c:v>41435</c:v>
                </c:pt>
              </c:numCache>
            </c:numRef>
          </c:cat>
          <c:val>
            <c:numRef>
              <c:f>'weekly carcass'!$C$13:$N$13</c:f>
              <c:numCache>
                <c:formatCode>#,##0.00</c:formatCode>
                <c:ptCount val="12"/>
                <c:pt idx="0">
                  <c:v>171.36</c:v>
                </c:pt>
                <c:pt idx="1">
                  <c:v>171.36</c:v>
                </c:pt>
                <c:pt idx="2">
                  <c:v>172.38</c:v>
                </c:pt>
                <c:pt idx="3">
                  <c:v>173.4</c:v>
                </c:pt>
                <c:pt idx="4">
                  <c:v>170.34</c:v>
                </c:pt>
                <c:pt idx="5">
                  <c:v>165.24</c:v>
                </c:pt>
                <c:pt idx="6">
                  <c:v>163.19999999999999</c:v>
                </c:pt>
                <c:pt idx="7">
                  <c:v>163.19999999999999</c:v>
                </c:pt>
                <c:pt idx="8">
                  <c:v>163.19999999999999</c:v>
                </c:pt>
                <c:pt idx="9">
                  <c:v>163.19999999999999</c:v>
                </c:pt>
                <c:pt idx="10">
                  <c:v>167.28</c:v>
                </c:pt>
                <c:pt idx="11">
                  <c:v>171.36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'weekly carcass'!$A$17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41358</c:v>
                </c:pt>
                <c:pt idx="1">
                  <c:v>41365</c:v>
                </c:pt>
                <c:pt idx="2">
                  <c:v>41372</c:v>
                </c:pt>
                <c:pt idx="3">
                  <c:v>41379</c:v>
                </c:pt>
                <c:pt idx="4">
                  <c:v>41386</c:v>
                </c:pt>
                <c:pt idx="5">
                  <c:v>41393</c:v>
                </c:pt>
                <c:pt idx="6">
                  <c:v>41400</c:v>
                </c:pt>
                <c:pt idx="7">
                  <c:v>41407</c:v>
                </c:pt>
                <c:pt idx="8">
                  <c:v>41414</c:v>
                </c:pt>
                <c:pt idx="9">
                  <c:v>41421</c:v>
                </c:pt>
                <c:pt idx="10">
                  <c:v>41428</c:v>
                </c:pt>
                <c:pt idx="11">
                  <c:v>41435</c:v>
                </c:pt>
              </c:numCache>
            </c:numRef>
          </c:cat>
          <c:val>
            <c:numRef>
              <c:f>'weekly carcass'!$C$17:$N$17</c:f>
              <c:numCache>
                <c:formatCode>#,##0.00</c:formatCode>
                <c:ptCount val="12"/>
                <c:pt idx="0">
                  <c:v>164</c:v>
                </c:pt>
                <c:pt idx="1">
                  <c:v>163</c:v>
                </c:pt>
                <c:pt idx="2">
                  <c:v>161</c:v>
                </c:pt>
                <c:pt idx="3">
                  <c:v>159</c:v>
                </c:pt>
                <c:pt idx="4">
                  <c:v>156</c:v>
                </c:pt>
                <c:pt idx="5">
                  <c:v>153</c:v>
                </c:pt>
                <c:pt idx="6">
                  <c:v>153</c:v>
                </c:pt>
                <c:pt idx="7">
                  <c:v>154</c:v>
                </c:pt>
                <c:pt idx="8">
                  <c:v>154</c:v>
                </c:pt>
                <c:pt idx="9">
                  <c:v>155</c:v>
                </c:pt>
                <c:pt idx="10">
                  <c:v>157</c:v>
                </c:pt>
                <c:pt idx="11">
                  <c:v>162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'weekly carcass'!$A$18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41358</c:v>
                </c:pt>
                <c:pt idx="1">
                  <c:v>41365</c:v>
                </c:pt>
                <c:pt idx="2">
                  <c:v>41372</c:v>
                </c:pt>
                <c:pt idx="3">
                  <c:v>41379</c:v>
                </c:pt>
                <c:pt idx="4">
                  <c:v>41386</c:v>
                </c:pt>
                <c:pt idx="5">
                  <c:v>41393</c:v>
                </c:pt>
                <c:pt idx="6">
                  <c:v>41400</c:v>
                </c:pt>
                <c:pt idx="7">
                  <c:v>41407</c:v>
                </c:pt>
                <c:pt idx="8">
                  <c:v>41414</c:v>
                </c:pt>
                <c:pt idx="9">
                  <c:v>41421</c:v>
                </c:pt>
                <c:pt idx="10">
                  <c:v>41428</c:v>
                </c:pt>
                <c:pt idx="11">
                  <c:v>41435</c:v>
                </c:pt>
              </c:numCache>
            </c:numRef>
          </c:cat>
          <c:val>
            <c:numRef>
              <c:f>'weekly carcass'!$C$18:$N$18</c:f>
              <c:numCache>
                <c:formatCode>#,##0.00</c:formatCode>
                <c:ptCount val="12"/>
                <c:pt idx="0">
                  <c:v>168.29</c:v>
                </c:pt>
                <c:pt idx="1">
                  <c:v>168.39</c:v>
                </c:pt>
                <c:pt idx="2">
                  <c:v>168.41</c:v>
                </c:pt>
                <c:pt idx="3">
                  <c:v>164.46</c:v>
                </c:pt>
                <c:pt idx="4">
                  <c:v>164.46</c:v>
                </c:pt>
                <c:pt idx="5">
                  <c:v>164.43</c:v>
                </c:pt>
                <c:pt idx="6">
                  <c:v>160.6</c:v>
                </c:pt>
                <c:pt idx="7">
                  <c:v>160.54</c:v>
                </c:pt>
                <c:pt idx="8">
                  <c:v>160.72999999999999</c:v>
                </c:pt>
                <c:pt idx="9">
                  <c:v>160.99</c:v>
                </c:pt>
                <c:pt idx="10">
                  <c:v>160.77000000000001</c:v>
                </c:pt>
                <c:pt idx="11">
                  <c:v>160.96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'weekly carcass'!$A$19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41358</c:v>
                </c:pt>
                <c:pt idx="1">
                  <c:v>41365</c:v>
                </c:pt>
                <c:pt idx="2">
                  <c:v>41372</c:v>
                </c:pt>
                <c:pt idx="3">
                  <c:v>41379</c:v>
                </c:pt>
                <c:pt idx="4">
                  <c:v>41386</c:v>
                </c:pt>
                <c:pt idx="5">
                  <c:v>41393</c:v>
                </c:pt>
                <c:pt idx="6">
                  <c:v>41400</c:v>
                </c:pt>
                <c:pt idx="7">
                  <c:v>41407</c:v>
                </c:pt>
                <c:pt idx="8">
                  <c:v>41414</c:v>
                </c:pt>
                <c:pt idx="9">
                  <c:v>41421</c:v>
                </c:pt>
                <c:pt idx="10">
                  <c:v>41428</c:v>
                </c:pt>
                <c:pt idx="11">
                  <c:v>41435</c:v>
                </c:pt>
              </c:numCache>
            </c:numRef>
          </c:cat>
          <c:val>
            <c:numRef>
              <c:f>'weekly carcass'!$C$19:$N$19</c:f>
              <c:numCache>
                <c:formatCode>#,##0.00</c:formatCode>
                <c:ptCount val="12"/>
                <c:pt idx="0">
                  <c:v>176.24</c:v>
                </c:pt>
                <c:pt idx="1">
                  <c:v>172.31</c:v>
                </c:pt>
                <c:pt idx="2">
                  <c:v>166.48</c:v>
                </c:pt>
                <c:pt idx="3">
                  <c:v>163.84</c:v>
                </c:pt>
                <c:pt idx="4">
                  <c:v>163.84</c:v>
                </c:pt>
                <c:pt idx="5">
                  <c:v>163.84</c:v>
                </c:pt>
                <c:pt idx="6">
                  <c:v>163.84</c:v>
                </c:pt>
                <c:pt idx="7">
                  <c:v>163.75</c:v>
                </c:pt>
                <c:pt idx="8">
                  <c:v>163.63999999999999</c:v>
                </c:pt>
                <c:pt idx="9">
                  <c:v>163.55000000000001</c:v>
                </c:pt>
                <c:pt idx="10">
                  <c:v>164.66</c:v>
                </c:pt>
                <c:pt idx="11">
                  <c:v>164.66</c:v>
                </c:pt>
              </c:numCache>
            </c:numRef>
          </c:val>
          <c:smooth val="0"/>
        </c:ser>
        <c:ser>
          <c:idx val="24"/>
          <c:order val="5"/>
          <c:tx>
            <c:strRef>
              <c:f>'weekly carcass'!$A$30</c:f>
              <c:strCache>
                <c:ptCount val="1"/>
                <c:pt idx="0">
                  <c:v>Austria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41358</c:v>
                </c:pt>
                <c:pt idx="1">
                  <c:v>41365</c:v>
                </c:pt>
                <c:pt idx="2">
                  <c:v>41372</c:v>
                </c:pt>
                <c:pt idx="3">
                  <c:v>41379</c:v>
                </c:pt>
                <c:pt idx="4">
                  <c:v>41386</c:v>
                </c:pt>
                <c:pt idx="5">
                  <c:v>41393</c:v>
                </c:pt>
                <c:pt idx="6">
                  <c:v>41400</c:v>
                </c:pt>
                <c:pt idx="7">
                  <c:v>41407</c:v>
                </c:pt>
                <c:pt idx="8">
                  <c:v>41414</c:v>
                </c:pt>
                <c:pt idx="9">
                  <c:v>41421</c:v>
                </c:pt>
                <c:pt idx="10">
                  <c:v>41428</c:v>
                </c:pt>
                <c:pt idx="11">
                  <c:v>41435</c:v>
                </c:pt>
              </c:numCache>
            </c:numRef>
          </c:cat>
          <c:val>
            <c:numRef>
              <c:f>'weekly carcass'!$C$30:$N$30</c:f>
              <c:numCache>
                <c:formatCode>#,##0.00</c:formatCode>
                <c:ptCount val="12"/>
                <c:pt idx="0">
                  <c:v>168.48</c:v>
                </c:pt>
                <c:pt idx="1">
                  <c:v>168.21</c:v>
                </c:pt>
                <c:pt idx="2">
                  <c:v>167.99</c:v>
                </c:pt>
                <c:pt idx="3">
                  <c:v>168.02</c:v>
                </c:pt>
                <c:pt idx="4">
                  <c:v>168</c:v>
                </c:pt>
                <c:pt idx="5">
                  <c:v>161.85</c:v>
                </c:pt>
                <c:pt idx="6">
                  <c:v>157.68</c:v>
                </c:pt>
                <c:pt idx="7">
                  <c:v>158.15</c:v>
                </c:pt>
                <c:pt idx="8">
                  <c:v>157.81</c:v>
                </c:pt>
                <c:pt idx="9">
                  <c:v>157.81</c:v>
                </c:pt>
                <c:pt idx="10">
                  <c:v>160.13999999999999</c:v>
                </c:pt>
                <c:pt idx="11">
                  <c:v>160.13999999999999</c:v>
                </c:pt>
              </c:numCache>
            </c:numRef>
          </c:val>
          <c:smooth val="0"/>
        </c:ser>
        <c:ser>
          <c:idx val="26"/>
          <c:order val="6"/>
          <c:tx>
            <c:strRef>
              <c:f>'weekly carcass'!$A$31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41358</c:v>
                </c:pt>
                <c:pt idx="1">
                  <c:v>41365</c:v>
                </c:pt>
                <c:pt idx="2">
                  <c:v>41372</c:v>
                </c:pt>
                <c:pt idx="3">
                  <c:v>41379</c:v>
                </c:pt>
                <c:pt idx="4">
                  <c:v>41386</c:v>
                </c:pt>
                <c:pt idx="5">
                  <c:v>41393</c:v>
                </c:pt>
                <c:pt idx="6">
                  <c:v>41400</c:v>
                </c:pt>
                <c:pt idx="7">
                  <c:v>41407</c:v>
                </c:pt>
                <c:pt idx="8">
                  <c:v>41414</c:v>
                </c:pt>
                <c:pt idx="9">
                  <c:v>41421</c:v>
                </c:pt>
                <c:pt idx="10">
                  <c:v>41428</c:v>
                </c:pt>
                <c:pt idx="11">
                  <c:v>41435</c:v>
                </c:pt>
              </c:numCache>
            </c:numRef>
          </c:cat>
          <c:val>
            <c:numRef>
              <c:f>'weekly carcass'!$C$31:$N$31</c:f>
              <c:numCache>
                <c:formatCode>#,##0.00</c:formatCode>
                <c:ptCount val="12"/>
                <c:pt idx="0">
                  <c:v>170.15539999999999</c:v>
                </c:pt>
                <c:pt idx="1">
                  <c:v>170.5061</c:v>
                </c:pt>
                <c:pt idx="2">
                  <c:v>173.5615</c:v>
                </c:pt>
                <c:pt idx="3">
                  <c:v>173.14859999999999</c:v>
                </c:pt>
                <c:pt idx="4">
                  <c:v>171.5428</c:v>
                </c:pt>
                <c:pt idx="5">
                  <c:v>167.74520000000001</c:v>
                </c:pt>
                <c:pt idx="6">
                  <c:v>164.99080000000001</c:v>
                </c:pt>
                <c:pt idx="7">
                  <c:v>163.06389999999999</c:v>
                </c:pt>
                <c:pt idx="8">
                  <c:v>164.19489999999999</c:v>
                </c:pt>
                <c:pt idx="9">
                  <c:v>164.4872</c:v>
                </c:pt>
                <c:pt idx="10">
                  <c:v>168.5171</c:v>
                </c:pt>
                <c:pt idx="11">
                  <c:v>173.2433</c:v>
                </c:pt>
              </c:numCache>
            </c:numRef>
          </c:val>
          <c:smooth val="0"/>
        </c:ser>
        <c:ser>
          <c:idx val="39"/>
          <c:order val="7"/>
          <c:tx>
            <c:strRef>
              <c:f>'weekly carcass'!$A$44</c:f>
              <c:strCache>
                <c:ptCount val="1"/>
                <c:pt idx="0">
                  <c:v>EU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41358</c:v>
                </c:pt>
                <c:pt idx="1">
                  <c:v>41365</c:v>
                </c:pt>
                <c:pt idx="2">
                  <c:v>41372</c:v>
                </c:pt>
                <c:pt idx="3">
                  <c:v>41379</c:v>
                </c:pt>
                <c:pt idx="4">
                  <c:v>41386</c:v>
                </c:pt>
                <c:pt idx="5">
                  <c:v>41393</c:v>
                </c:pt>
                <c:pt idx="6">
                  <c:v>41400</c:v>
                </c:pt>
                <c:pt idx="7">
                  <c:v>41407</c:v>
                </c:pt>
                <c:pt idx="8">
                  <c:v>41414</c:v>
                </c:pt>
                <c:pt idx="9">
                  <c:v>41421</c:v>
                </c:pt>
                <c:pt idx="10">
                  <c:v>41428</c:v>
                </c:pt>
                <c:pt idx="11">
                  <c:v>41435</c:v>
                </c:pt>
              </c:numCache>
            </c:numRef>
          </c:cat>
          <c:val>
            <c:numRef>
              <c:f>'weekly carcass'!$C$44:$N$44</c:f>
              <c:numCache>
                <c:formatCode>#,##0.00</c:formatCode>
                <c:ptCount val="12"/>
                <c:pt idx="0">
                  <c:v>171.0307</c:v>
                </c:pt>
                <c:pt idx="1">
                  <c:v>171.7389</c:v>
                </c:pt>
                <c:pt idx="2">
                  <c:v>171.2663</c:v>
                </c:pt>
                <c:pt idx="3">
                  <c:v>171.16569999999999</c:v>
                </c:pt>
                <c:pt idx="4">
                  <c:v>170.2064</c:v>
                </c:pt>
                <c:pt idx="5">
                  <c:v>167.6395</c:v>
                </c:pt>
                <c:pt idx="6">
                  <c:v>165.34649999999999</c:v>
                </c:pt>
                <c:pt idx="7">
                  <c:v>164.56880000000001</c:v>
                </c:pt>
                <c:pt idx="8">
                  <c:v>165.05330000000001</c:v>
                </c:pt>
                <c:pt idx="9">
                  <c:v>165.1884</c:v>
                </c:pt>
                <c:pt idx="10">
                  <c:v>167.1891</c:v>
                </c:pt>
                <c:pt idx="11">
                  <c:v>170.91410431698947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11840"/>
        <c:axId val="64613760"/>
      </c:lineChart>
      <c:dateAx>
        <c:axId val="6461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First day of the week</a:t>
                </a:r>
              </a:p>
            </c:rich>
          </c:tx>
          <c:layout>
            <c:manualLayout>
              <c:xMode val="edge"/>
              <c:yMode val="edge"/>
              <c:x val="0.39883720930232558"/>
              <c:y val="0.91712881193718188"/>
            </c:manualLayout>
          </c:layout>
          <c:overlay val="0"/>
          <c:spPr>
            <a:noFill/>
            <a:ln w="25400">
              <a:noFill/>
            </a:ln>
          </c:spPr>
        </c:title>
        <c:numFmt formatCode="d\.m\.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13760"/>
        <c:crossesAt val="80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64613760"/>
        <c:scaling>
          <c:orientation val="minMax"/>
          <c:max val="225"/>
          <c:min val="145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€</a:t>
                </a:r>
                <a:r>
                  <a:rPr lang="en-GB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uro/ 100kg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2790697674418604E-2"/>
              <c:y val="0.434623241155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11840"/>
        <c:crosses val="autoZero"/>
        <c:crossBetween val="between"/>
        <c:majorUnit val="20"/>
        <c:minorUnit val="4"/>
      </c:valAx>
      <c:spPr>
        <a:gradFill rotWithShape="0">
          <a:gsLst>
            <a:gs pos="0">
              <a:srgbClr val="FFFFFF"/>
            </a:gs>
            <a:gs pos="100000">
              <a:srgbClr val="80808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8139534883720927"/>
          <c:y val="0.32044256898826873"/>
          <c:w val="0.10813953488372097"/>
          <c:h val="0.34990849900668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6000000000000005" l="0.75" r="0.75" t="0.64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50" b="1" i="0" u="none" strike="noStrike" baseline="0">
                <a:solidFill>
                  <a:srgbClr val="0000FF"/>
                </a:solidFill>
                <a:latin typeface="Berlin Sans FB Demi"/>
              </a:rPr>
              <a:t>Percentual change in Pig prices 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50" b="1" i="0" u="none" strike="noStrike" baseline="0">
                <a:solidFill>
                  <a:srgbClr val="0000FF"/>
                </a:solidFill>
                <a:latin typeface="Berlin Sans FB Demi"/>
              </a:rPr>
              <a:t>April  2013</a:t>
            </a:r>
            <a:endParaRPr lang="en-GB"/>
          </a:p>
        </c:rich>
      </c:tx>
      <c:layout>
        <c:manualLayout>
          <c:xMode val="edge"/>
          <c:yMode val="edge"/>
          <c:x val="0.27448071216617209"/>
          <c:y val="2.9598308668076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4455782444148"/>
          <c:y val="0.12099385641756771"/>
          <c:w val="0.78783382789317502"/>
          <c:h val="0.83086680761099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carcass'!$C$47:$C$48</c:f>
              <c:strCache>
                <c:ptCount val="1"/>
                <c:pt idx="0">
                  <c:v>-1 year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</c:dPt>
          <c:dPt>
            <c:idx val="11"/>
            <c:invertIfNegative val="0"/>
            <c:bubble3D val="0"/>
          </c:dPt>
          <c:cat>
            <c:strRef>
              <c:f>'monthly carcass'!$A$49:$A$77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CY</c:v>
                </c:pt>
                <c:pt idx="12">
                  <c:v>LV</c:v>
                </c:pt>
                <c:pt idx="13">
                  <c:v>LT</c:v>
                </c:pt>
                <c:pt idx="14">
                  <c:v>LU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ÖS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SF</c:v>
                </c:pt>
                <c:pt idx="25">
                  <c:v>SV</c:v>
                </c:pt>
                <c:pt idx="26">
                  <c:v>UK</c:v>
                </c:pt>
                <c:pt idx="28">
                  <c:v>EU</c:v>
                </c:pt>
              </c:strCache>
            </c:strRef>
          </c:cat>
          <c:val>
            <c:numRef>
              <c:f>'monthly carcass'!$C$49:$C$77</c:f>
              <c:numCache>
                <c:formatCode>0.0%</c:formatCode>
                <c:ptCount val="29"/>
                <c:pt idx="0">
                  <c:v>-3.9422946354723987E-2</c:v>
                </c:pt>
                <c:pt idx="1">
                  <c:v>4.5210907069823669E-2</c:v>
                </c:pt>
                <c:pt idx="2">
                  <c:v>-3.5400400960588829E-2</c:v>
                </c:pt>
                <c:pt idx="3">
                  <c:v>-3.64602828494065E-3</c:v>
                </c:pt>
                <c:pt idx="4">
                  <c:v>-3.1944316182547006E-2</c:v>
                </c:pt>
                <c:pt idx="5">
                  <c:v>4.2993220629880868E-2</c:v>
                </c:pt>
                <c:pt idx="6">
                  <c:v>0.10387923363004092</c:v>
                </c:pt>
                <c:pt idx="7">
                  <c:v>9.0810345678838056E-2</c:v>
                </c:pt>
                <c:pt idx="8">
                  <c:v>4.7922917721523461E-2</c:v>
                </c:pt>
                <c:pt idx="9">
                  <c:v>4.5678266405446921E-2</c:v>
                </c:pt>
                <c:pt idx="10">
                  <c:v>1.1982891296689058E-2</c:v>
                </c:pt>
                <c:pt idx="11">
                  <c:v>0.13485704952645494</c:v>
                </c:pt>
                <c:pt idx="12">
                  <c:v>2.410218635914152E-2</c:v>
                </c:pt>
                <c:pt idx="13">
                  <c:v>3.379972004782017E-2</c:v>
                </c:pt>
                <c:pt idx="14">
                  <c:v>-3.946974443140483E-2</c:v>
                </c:pt>
                <c:pt idx="15">
                  <c:v>-2.2898138686154867E-3</c:v>
                </c:pt>
                <c:pt idx="16">
                  <c:v>0.2606382978723405</c:v>
                </c:pt>
                <c:pt idx="17">
                  <c:v>-2.6585612862262797E-2</c:v>
                </c:pt>
                <c:pt idx="18">
                  <c:v>-4.0024176693352898E-2</c:v>
                </c:pt>
                <c:pt idx="19">
                  <c:v>-5.4905417193636952E-3</c:v>
                </c:pt>
                <c:pt idx="20">
                  <c:v>3.6847314540207954E-2</c:v>
                </c:pt>
                <c:pt idx="21">
                  <c:v>-2.0410387737477276E-3</c:v>
                </c:pt>
                <c:pt idx="22">
                  <c:v>-1.1423586177199185E-2</c:v>
                </c:pt>
                <c:pt idx="23">
                  <c:v>-1.5019187972032721E-2</c:v>
                </c:pt>
                <c:pt idx="24">
                  <c:v>0.11915460432074032</c:v>
                </c:pt>
                <c:pt idx="25">
                  <c:v>0.15549181040211857</c:v>
                </c:pt>
                <c:pt idx="26">
                  <c:v>4.2394103484098E-2</c:v>
                </c:pt>
                <c:pt idx="28">
                  <c:v>1.5963838960314947E-2</c:v>
                </c:pt>
              </c:numCache>
            </c:numRef>
          </c:val>
        </c:ser>
        <c:ser>
          <c:idx val="1"/>
          <c:order val="1"/>
          <c:tx>
            <c:strRef>
              <c:f>'monthly carcass'!$D$47:$D$48</c:f>
              <c:strCache>
                <c:ptCount val="1"/>
                <c:pt idx="0">
                  <c:v>- 1 month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'monthly carcass'!$A$49:$B$77</c:f>
              <c:multiLvlStrCache>
                <c:ptCount val="29"/>
                <c:lvl>
                  <c:pt idx="0">
                    <c:v>EUR / 100 Kg</c:v>
                  </c:pt>
                  <c:pt idx="1">
                    <c:v>EUR / 100 Kg</c:v>
                  </c:pt>
                  <c:pt idx="2">
                    <c:v>EUR / 100 Kg</c:v>
                  </c:pt>
                  <c:pt idx="3">
                    <c:v>EUR / 100 Kg</c:v>
                  </c:pt>
                  <c:pt idx="4">
                    <c:v>EUR / 100 Kg</c:v>
                  </c:pt>
                  <c:pt idx="5">
                    <c:v>EUR / 100 Kg</c:v>
                  </c:pt>
                  <c:pt idx="6">
                    <c:v>EUR / 100 Kg</c:v>
                  </c:pt>
                  <c:pt idx="7">
                    <c:v>EUR / 100 Kg</c:v>
                  </c:pt>
                  <c:pt idx="8">
                    <c:v>EUR / 100 Kg</c:v>
                  </c:pt>
                  <c:pt idx="9">
                    <c:v>EUR / 100 Kg</c:v>
                  </c:pt>
                  <c:pt idx="10">
                    <c:v>EUR / 100 Kg</c:v>
                  </c:pt>
                  <c:pt idx="11">
                    <c:v>EUR / 100 Kg</c:v>
                  </c:pt>
                  <c:pt idx="12">
                    <c:v>EUR / 100 Kg</c:v>
                  </c:pt>
                  <c:pt idx="13">
                    <c:v>EUR / 100 Kg</c:v>
                  </c:pt>
                  <c:pt idx="14">
                    <c:v>EUR / 100 Kg</c:v>
                  </c:pt>
                  <c:pt idx="15">
                    <c:v>EUR / 100 Kg</c:v>
                  </c:pt>
                  <c:pt idx="16">
                    <c:v>EUR / 100 Kg</c:v>
                  </c:pt>
                  <c:pt idx="17">
                    <c:v>EUR / 100 Kg</c:v>
                  </c:pt>
                  <c:pt idx="18">
                    <c:v>EUR / 100 Kg</c:v>
                  </c:pt>
                  <c:pt idx="19">
                    <c:v>EUR / 100 Kg</c:v>
                  </c:pt>
                  <c:pt idx="20">
                    <c:v>EUR / 100 Kg</c:v>
                  </c:pt>
                  <c:pt idx="21">
                    <c:v>EUR / 100 Kg</c:v>
                  </c:pt>
                  <c:pt idx="22">
                    <c:v>EUR / 100 Kg</c:v>
                  </c:pt>
                  <c:pt idx="23">
                    <c:v>EUR / 100 Kg</c:v>
                  </c:pt>
                  <c:pt idx="24">
                    <c:v>EUR / 100 Kg</c:v>
                  </c:pt>
                  <c:pt idx="25">
                    <c:v>EUR / 100 Kg</c:v>
                  </c:pt>
                  <c:pt idx="26">
                    <c:v>EUR / 100 Kg</c:v>
                  </c:pt>
                  <c:pt idx="28">
                    <c:v>EUR / 100 Kg</c:v>
                  </c:pt>
                </c:lvl>
                <c:lvl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EL</c:v>
                  </c:pt>
                  <c:pt idx="7">
                    <c:v>ES</c:v>
                  </c:pt>
                  <c:pt idx="8">
                    <c:v>FR</c:v>
                  </c:pt>
                  <c:pt idx="9">
                    <c:v>IE</c:v>
                  </c:pt>
                  <c:pt idx="10">
                    <c:v>IT</c:v>
                  </c:pt>
                  <c:pt idx="11">
                    <c:v>CY</c:v>
                  </c:pt>
                  <c:pt idx="12">
                    <c:v>LV</c:v>
                  </c:pt>
                  <c:pt idx="13">
                    <c:v>LT</c:v>
                  </c:pt>
                  <c:pt idx="14">
                    <c:v>LU</c:v>
                  </c:pt>
                  <c:pt idx="15">
                    <c:v>HU</c:v>
                  </c:pt>
                  <c:pt idx="16">
                    <c:v>MT</c:v>
                  </c:pt>
                  <c:pt idx="17">
                    <c:v>NL</c:v>
                  </c:pt>
                  <c:pt idx="18">
                    <c:v>ÖS</c:v>
                  </c:pt>
                  <c:pt idx="19">
                    <c:v>PL</c:v>
                  </c:pt>
                  <c:pt idx="20">
                    <c:v>PT</c:v>
                  </c:pt>
                  <c:pt idx="21">
                    <c:v>RO</c:v>
                  </c:pt>
                  <c:pt idx="22">
                    <c:v>SI</c:v>
                  </c:pt>
                  <c:pt idx="23">
                    <c:v>SK</c:v>
                  </c:pt>
                  <c:pt idx="24">
                    <c:v>SF</c:v>
                  </c:pt>
                  <c:pt idx="25">
                    <c:v>SV</c:v>
                  </c:pt>
                  <c:pt idx="26">
                    <c:v>UK</c:v>
                  </c:pt>
                  <c:pt idx="28">
                    <c:v>EU</c:v>
                  </c:pt>
                </c:lvl>
              </c:multiLvlStrCache>
            </c:multiLvlStrRef>
          </c:cat>
          <c:val>
            <c:numRef>
              <c:f>'monthly carcass'!$D$49:$D$77</c:f>
              <c:numCache>
                <c:formatCode>0.0%</c:formatCode>
                <c:ptCount val="29"/>
                <c:pt idx="0">
                  <c:v>-5.2699429743063964E-2</c:v>
                </c:pt>
                <c:pt idx="1">
                  <c:v>-3.4320757923840817E-2</c:v>
                </c:pt>
                <c:pt idx="2">
                  <c:v>1.1865719355814042E-2</c:v>
                </c:pt>
                <c:pt idx="3">
                  <c:v>-2.2409859871984406E-2</c:v>
                </c:pt>
                <c:pt idx="4">
                  <c:v>-4.6077653592178636E-2</c:v>
                </c:pt>
                <c:pt idx="5">
                  <c:v>1.7203008227833161E-2</c:v>
                </c:pt>
                <c:pt idx="6">
                  <c:v>-1.3385269231543928E-2</c:v>
                </c:pt>
                <c:pt idx="7">
                  <c:v>-3.6658759285117304E-2</c:v>
                </c:pt>
                <c:pt idx="8">
                  <c:v>-3.4688010043942286E-2</c:v>
                </c:pt>
                <c:pt idx="9">
                  <c:v>-3.0067944823920056E-2</c:v>
                </c:pt>
                <c:pt idx="10">
                  <c:v>-1.6250451384737241E-2</c:v>
                </c:pt>
                <c:pt idx="11">
                  <c:v>1.9624392614188357E-2</c:v>
                </c:pt>
                <c:pt idx="12">
                  <c:v>3.5486949459877515E-3</c:v>
                </c:pt>
                <c:pt idx="13">
                  <c:v>-1.8013031286271741E-2</c:v>
                </c:pt>
                <c:pt idx="14">
                  <c:v>-4.5532529038721958E-2</c:v>
                </c:pt>
                <c:pt idx="15">
                  <c:v>-2.0039535662251917E-2</c:v>
                </c:pt>
                <c:pt idx="16">
                  <c:v>0</c:v>
                </c:pt>
                <c:pt idx="17">
                  <c:v>-4.8774250118738816E-2</c:v>
                </c:pt>
                <c:pt idx="18">
                  <c:v>-5.4475239693321464E-2</c:v>
                </c:pt>
                <c:pt idx="19">
                  <c:v>-4.1621144267319221E-2</c:v>
                </c:pt>
                <c:pt idx="20">
                  <c:v>-2.7089502762430939E-2</c:v>
                </c:pt>
                <c:pt idx="21">
                  <c:v>3.6231054905638382E-2</c:v>
                </c:pt>
                <c:pt idx="22">
                  <c:v>-4.306331919814943E-2</c:v>
                </c:pt>
                <c:pt idx="23">
                  <c:v>-9.1545981290068745E-3</c:v>
                </c:pt>
                <c:pt idx="24">
                  <c:v>-2.1098479095702061E-2</c:v>
                </c:pt>
                <c:pt idx="25">
                  <c:v>-3.0063976063822717E-2</c:v>
                </c:pt>
                <c:pt idx="26">
                  <c:v>2.8499097859653544E-2</c:v>
                </c:pt>
                <c:pt idx="28">
                  <c:v>-3.1691871898117729E-2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2413824"/>
        <c:axId val="102942592"/>
      </c:barChart>
      <c:catAx>
        <c:axId val="10241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Berlin Sans FB Demi"/>
                <a:ea typeface="Berlin Sans FB Demi"/>
                <a:cs typeface="Berlin Sans FB Demi"/>
              </a:defRPr>
            </a:pPr>
            <a:endParaRPr lang="en-US"/>
          </a:p>
        </c:txPr>
        <c:crossAx val="1029425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2942592"/>
        <c:scaling>
          <c:orientation val="minMax"/>
          <c:max val="0.34000000000000008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Berlin Sans FB Demi"/>
                    <a:ea typeface="Berlin Sans FB Demi"/>
                    <a:cs typeface="Berlin Sans FB Demi"/>
                  </a:defRPr>
                </a:pPr>
                <a:r>
                  <a:rPr lang="en-GB"/>
                  <a:t>Difference in €uro in %</a:t>
                </a:r>
              </a:p>
            </c:rich>
          </c:tx>
          <c:layout>
            <c:manualLayout>
              <c:xMode val="edge"/>
              <c:yMode val="edge"/>
              <c:x val="7.4183976261127599E-3"/>
              <c:y val="0.30443974630021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Berlin Sans FB Demi"/>
                <a:ea typeface="Berlin Sans FB Demi"/>
                <a:cs typeface="Berlin Sans FB Demi"/>
              </a:defRPr>
            </a:pPr>
            <a:endParaRPr lang="en-US"/>
          </a:p>
        </c:txPr>
        <c:crossAx val="102413824"/>
        <c:crosses val="autoZero"/>
        <c:crossBetween val="between"/>
        <c:majorUnit val="0.05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394653693766"/>
          <c:y val="0.1969402891673786"/>
          <c:w val="0.12462908011869436"/>
          <c:h val="9.93657505285412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Range of annual average pigprices within the EU</a:t>
            </a:r>
          </a:p>
        </c:rich>
      </c:tx>
      <c:layout>
        <c:manualLayout>
          <c:xMode val="edge"/>
          <c:yMode val="edge"/>
          <c:x val="0.18501561158066249"/>
          <c:y val="3.83480825958702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8245021987621"/>
          <c:y val="9.1445691157618789E-2"/>
          <c:w val="0.86850282591328887"/>
          <c:h val="0.77286358333213301"/>
        </c:manualLayout>
      </c:layout>
      <c:lineChart>
        <c:grouping val="standard"/>
        <c:varyColors val="0"/>
        <c:ser>
          <c:idx val="1"/>
          <c:order val="0"/>
          <c:tx>
            <c:strRef>
              <c:f>'annual Carc'!$B$38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'annual Carc'!$C$36:$T$36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'annual Carc'!$C$38:$T$38</c:f>
              <c:numCache>
                <c:formatCode>0.00</c:formatCode>
                <c:ptCount val="18"/>
                <c:pt idx="0">
                  <c:v>157.23307499999999</c:v>
                </c:pt>
                <c:pt idx="1">
                  <c:v>185.74314166666699</c:v>
                </c:pt>
                <c:pt idx="2">
                  <c:v>203.82998333333302</c:v>
                </c:pt>
                <c:pt idx="3">
                  <c:v>147.974758333333</c:v>
                </c:pt>
                <c:pt idx="4">
                  <c:v>148.85746666666699</c:v>
                </c:pt>
                <c:pt idx="5">
                  <c:v>167.96905833333298</c:v>
                </c:pt>
                <c:pt idx="6">
                  <c:v>221.02563333333299</c:v>
                </c:pt>
                <c:pt idx="7">
                  <c:v>159.060791666667</c:v>
                </c:pt>
                <c:pt idx="8">
                  <c:v>157.571441666667</c:v>
                </c:pt>
                <c:pt idx="9">
                  <c:v>161.18606249999999</c:v>
                </c:pt>
                <c:pt idx="10">
                  <c:v>178.48598333333302</c:v>
                </c:pt>
                <c:pt idx="11">
                  <c:v>188.46823333333299</c:v>
                </c:pt>
                <c:pt idx="12">
                  <c:v>171.29306666666699</c:v>
                </c:pt>
                <c:pt idx="13">
                  <c:v>184.45869166666702</c:v>
                </c:pt>
                <c:pt idx="14">
                  <c:v>182</c:v>
                </c:pt>
                <c:pt idx="15">
                  <c:v>182</c:v>
                </c:pt>
                <c:pt idx="16">
                  <c:v>181.36155833333333</c:v>
                </c:pt>
                <c:pt idx="17">
                  <c:v>198.42252500000001</c:v>
                </c:pt>
              </c:numCache>
            </c:numRef>
          </c:val>
          <c:smooth val="0"/>
        </c:ser>
        <c:ser>
          <c:idx val="2"/>
          <c:order val="1"/>
          <c:tx>
            <c:v>EU avg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'annual Carc'!$C$36:$T$36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'annual Carc'!$C$33:$T$33</c:f>
              <c:numCache>
                <c:formatCode>0.00</c:formatCode>
                <c:ptCount val="18"/>
                <c:pt idx="0">
                  <c:v>138.42847499999999</c:v>
                </c:pt>
                <c:pt idx="1">
                  <c:v>162.59458333333302</c:v>
                </c:pt>
                <c:pt idx="2">
                  <c:v>164.0138</c:v>
                </c:pt>
                <c:pt idx="3">
                  <c:v>119.43026666666699</c:v>
                </c:pt>
                <c:pt idx="4">
                  <c:v>112.24850833333301</c:v>
                </c:pt>
                <c:pt idx="5">
                  <c:v>141.441466666667</c:v>
                </c:pt>
                <c:pt idx="6">
                  <c:v>166.51127500000001</c:v>
                </c:pt>
                <c:pt idx="7">
                  <c:v>135.51296666666698</c:v>
                </c:pt>
                <c:pt idx="8">
                  <c:v>127.25647499999999</c:v>
                </c:pt>
                <c:pt idx="9">
                  <c:v>138.35544999999999</c:v>
                </c:pt>
                <c:pt idx="10">
                  <c:v>139.04094166666698</c:v>
                </c:pt>
                <c:pt idx="11">
                  <c:v>145.22661666666701</c:v>
                </c:pt>
                <c:pt idx="12">
                  <c:v>135.17066666666699</c:v>
                </c:pt>
                <c:pt idx="13">
                  <c:v>153.238541666667</c:v>
                </c:pt>
                <c:pt idx="14">
                  <c:v>142.21501666666666</c:v>
                </c:pt>
                <c:pt idx="15">
                  <c:v>140.23595833333334</c:v>
                </c:pt>
                <c:pt idx="16">
                  <c:v>153.18684166666668</c:v>
                </c:pt>
                <c:pt idx="17">
                  <c:v>170.62232499999999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'annual Carc'!$B$37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'annual Carc'!$C$36:$T$36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'annual Carc'!$C$37:$T$37</c:f>
              <c:numCache>
                <c:formatCode>0.00</c:formatCode>
                <c:ptCount val="18"/>
                <c:pt idx="0">
                  <c:v>123.938666666667</c:v>
                </c:pt>
                <c:pt idx="1">
                  <c:v>141.52861666666701</c:v>
                </c:pt>
                <c:pt idx="2">
                  <c:v>144.62615</c:v>
                </c:pt>
                <c:pt idx="3">
                  <c:v>100.41200833333301</c:v>
                </c:pt>
                <c:pt idx="4">
                  <c:v>93.628174999999999</c:v>
                </c:pt>
                <c:pt idx="5">
                  <c:v>127.13395833333301</c:v>
                </c:pt>
                <c:pt idx="6">
                  <c:v>141.49493333333299</c:v>
                </c:pt>
                <c:pt idx="7">
                  <c:v>119.375391666667</c:v>
                </c:pt>
                <c:pt idx="8">
                  <c:v>109.319408333333</c:v>
                </c:pt>
                <c:pt idx="9">
                  <c:v>120.686916666667</c:v>
                </c:pt>
                <c:pt idx="10">
                  <c:v>122.0772</c:v>
                </c:pt>
                <c:pt idx="11">
                  <c:v>128.25274166666699</c:v>
                </c:pt>
                <c:pt idx="12">
                  <c:v>117.699616666667</c:v>
                </c:pt>
                <c:pt idx="13">
                  <c:v>130.508141666667</c:v>
                </c:pt>
                <c:pt idx="14">
                  <c:v>122.870625</c:v>
                </c:pt>
                <c:pt idx="15">
                  <c:v>126.30896666666666</c:v>
                </c:pt>
                <c:pt idx="16">
                  <c:v>138.915325</c:v>
                </c:pt>
                <c:pt idx="17">
                  <c:v>157.06501666666668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49024"/>
        <c:axId val="110450944"/>
      </c:lineChart>
      <c:catAx>
        <c:axId val="1104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509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450944"/>
        <c:scaling>
          <c:orientation val="minMax"/>
          <c:max val="250"/>
          <c:min val="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 100kg</a:t>
                </a:r>
              </a:p>
            </c:rich>
          </c:tx>
          <c:layout>
            <c:manualLayout>
              <c:xMode val="edge"/>
              <c:yMode val="edge"/>
              <c:x val="1.6819571865443424E-2"/>
              <c:y val="0.351033377464985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49024"/>
        <c:crosses val="autoZero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195750760512733"/>
          <c:y val="0.67256822985622378"/>
          <c:w val="0.12691147551510187"/>
          <c:h val="0.18879117986357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&amp;L&amp;Z&amp;F&amp;F&amp;R&amp;D</c:oddHeader>
    </c:headerFooter>
    <c:pageMargins b="0.5" l="0.75" r="0.75" t="0.73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Range of annual average piglet prices within the EU</a:t>
            </a:r>
          </a:p>
        </c:rich>
      </c:tx>
      <c:layout>
        <c:manualLayout>
          <c:xMode val="edge"/>
          <c:yMode val="edge"/>
          <c:x val="0.18203883495145631"/>
          <c:y val="2.9940119760479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951456310679616E-2"/>
          <c:y val="0.13572880748036636"/>
          <c:w val="0.87621359223300976"/>
          <c:h val="0.76048052426499402"/>
        </c:manualLayout>
      </c:layout>
      <c:lineChart>
        <c:grouping val="standard"/>
        <c:varyColors val="0"/>
        <c:ser>
          <c:idx val="1"/>
          <c:order val="0"/>
          <c:tx>
            <c:strRef>
              <c:f>'annual piglet'!$B$35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'annual piglet'!$C$33:$T$33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'annual piglet'!$C$35:$T$35</c:f>
              <c:numCache>
                <c:formatCode>0.00</c:formatCode>
                <c:ptCount val="18"/>
                <c:pt idx="0">
                  <c:v>55.787941666666697</c:v>
                </c:pt>
                <c:pt idx="1">
                  <c:v>56.308866666666695</c:v>
                </c:pt>
                <c:pt idx="2">
                  <c:v>59.521133333333303</c:v>
                </c:pt>
                <c:pt idx="3">
                  <c:v>52.904841666666698</c:v>
                </c:pt>
                <c:pt idx="4">
                  <c:v>46.413541666666696</c:v>
                </c:pt>
                <c:pt idx="5">
                  <c:v>58.8714333333333</c:v>
                </c:pt>
                <c:pt idx="6">
                  <c:v>68.074233333333297</c:v>
                </c:pt>
                <c:pt idx="7">
                  <c:v>79</c:v>
                </c:pt>
                <c:pt idx="8">
                  <c:v>66.531716666666711</c:v>
                </c:pt>
                <c:pt idx="9">
                  <c:v>62.281475</c:v>
                </c:pt>
                <c:pt idx="10">
                  <c:v>55.966449999999995</c:v>
                </c:pt>
                <c:pt idx="11">
                  <c:v>58.9549916666667</c:v>
                </c:pt>
                <c:pt idx="12">
                  <c:v>57.925141666666697</c:v>
                </c:pt>
                <c:pt idx="13">
                  <c:v>57.340133333333299</c:v>
                </c:pt>
                <c:pt idx="14">
                  <c:v>61.695666666666668</c:v>
                </c:pt>
                <c:pt idx="15">
                  <c:v>80</c:v>
                </c:pt>
                <c:pt idx="16">
                  <c:v>80</c:v>
                </c:pt>
                <c:pt idx="17">
                  <c:v>82.54965</c:v>
                </c:pt>
              </c:numCache>
            </c:numRef>
          </c:val>
          <c:smooth val="0"/>
        </c:ser>
        <c:ser>
          <c:idx val="2"/>
          <c:order val="1"/>
          <c:tx>
            <c:v>EU avg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'annual piglet'!$C$33:$T$33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'annual piglet'!$C$27:$T$27</c:f>
              <c:numCache>
                <c:formatCode>0.00</c:formatCode>
                <c:ptCount val="18"/>
                <c:pt idx="0">
                  <c:v>40.454691666666697</c:v>
                </c:pt>
                <c:pt idx="1">
                  <c:v>48.144158333333301</c:v>
                </c:pt>
                <c:pt idx="2">
                  <c:v>49.659633333333304</c:v>
                </c:pt>
                <c:pt idx="3">
                  <c:v>33.058241666666696</c:v>
                </c:pt>
                <c:pt idx="4">
                  <c:v>28.790541666666698</c:v>
                </c:pt>
                <c:pt idx="5">
                  <c:v>41.725874999999995</c:v>
                </c:pt>
                <c:pt idx="6">
                  <c:v>51.230725</c:v>
                </c:pt>
                <c:pt idx="7">
                  <c:v>40.186441666666695</c:v>
                </c:pt>
                <c:pt idx="8">
                  <c:v>35.2798916666667</c:v>
                </c:pt>
                <c:pt idx="9">
                  <c:v>38.376200000000004</c:v>
                </c:pt>
                <c:pt idx="10">
                  <c:v>41.837108333333305</c:v>
                </c:pt>
                <c:pt idx="11">
                  <c:v>43.540541666666698</c:v>
                </c:pt>
                <c:pt idx="12">
                  <c:v>34.590325</c:v>
                </c:pt>
                <c:pt idx="13">
                  <c:v>36.9666833333333</c:v>
                </c:pt>
                <c:pt idx="14">
                  <c:v>43.180166666666665</c:v>
                </c:pt>
                <c:pt idx="15">
                  <c:v>40.112291666666664</c:v>
                </c:pt>
                <c:pt idx="16">
                  <c:v>38.041474999999998</c:v>
                </c:pt>
                <c:pt idx="17">
                  <c:v>47.277133333333332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'annual piglet'!$B$34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'annual piglet'!$C$33:$T$33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'annual piglet'!$C$34:$T$34</c:f>
              <c:numCache>
                <c:formatCode>0.00</c:formatCode>
                <c:ptCount val="18"/>
                <c:pt idx="0">
                  <c:v>27.655008333333299</c:v>
                </c:pt>
                <c:pt idx="1">
                  <c:v>35.304983333333304</c:v>
                </c:pt>
                <c:pt idx="2">
                  <c:v>29.70645</c:v>
                </c:pt>
                <c:pt idx="3">
                  <c:v>19.35605</c:v>
                </c:pt>
                <c:pt idx="4">
                  <c:v>18.862591666666699</c:v>
                </c:pt>
                <c:pt idx="5">
                  <c:v>29.395474999999998</c:v>
                </c:pt>
                <c:pt idx="6">
                  <c:v>32.378300000000003</c:v>
                </c:pt>
                <c:pt idx="7">
                  <c:v>22.774449999999998</c:v>
                </c:pt>
                <c:pt idx="8">
                  <c:v>24.044924999999999</c:v>
                </c:pt>
                <c:pt idx="9">
                  <c:v>23.97955</c:v>
                </c:pt>
                <c:pt idx="10">
                  <c:v>31.9224416666667</c:v>
                </c:pt>
                <c:pt idx="11">
                  <c:v>27.324441666666701</c:v>
                </c:pt>
                <c:pt idx="12">
                  <c:v>20.939108333333298</c:v>
                </c:pt>
                <c:pt idx="13">
                  <c:v>26.8922666666667</c:v>
                </c:pt>
                <c:pt idx="14">
                  <c:v>31.041416666666667</c:v>
                </c:pt>
                <c:pt idx="15">
                  <c:v>29.486583333333332</c:v>
                </c:pt>
                <c:pt idx="16">
                  <c:v>28.338566666666665</c:v>
                </c:pt>
                <c:pt idx="17">
                  <c:v>31.948433333333334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600"/>
        <c:axId val="40783872"/>
      </c:lineChart>
      <c:catAx>
        <c:axId val="407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838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783872"/>
        <c:scaling>
          <c:orientation val="minMax"/>
          <c:max val="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77600"/>
        <c:crosses val="autoZero"/>
        <c:crossBetween val="between"/>
        <c:majorUnit val="20"/>
        <c:minorUnit val="4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14563106796116504"/>
          <c:y val="0.21357327340070514"/>
          <c:w val="0.10922330097087379"/>
          <c:h val="0.12774472053268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</c:oddHeader>
    </c:headerFooter>
    <c:pageMargins b="0.98425196850393704" l="0.74803149606299213" r="0.74803149606299213" t="0.98425196850393704" header="0.51181102362204722" footer="0.5118110236220472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EU 
pig carcase price</a:t>
            </a:r>
          </a:p>
        </c:rich>
      </c:tx>
      <c:layout>
        <c:manualLayout>
          <c:xMode val="edge"/>
          <c:yMode val="edge"/>
          <c:x val="0.34261953080607188"/>
          <c:y val="2.56629489437213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31175269757952E-2"/>
          <c:y val="0.12061611255632577"/>
          <c:w val="0.90305531253037818"/>
          <c:h val="0.7108651740021753"/>
        </c:manualLayout>
      </c:layout>
      <c:lineChart>
        <c:grouping val="standard"/>
        <c:varyColors val="0"/>
        <c:ser>
          <c:idx val="0"/>
          <c:order val="0"/>
          <c:tx>
            <c:v>5 yr Avg (08-12)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139.02838487512719</c:v>
              </c:pt>
              <c:pt idx="1">
                <c:v>137.56828350188965</c:v>
              </c:pt>
              <c:pt idx="2">
                <c:v>136.06919605476259</c:v>
              </c:pt>
              <c:pt idx="3">
                <c:v>136.40539965533253</c:v>
              </c:pt>
              <c:pt idx="4">
                <c:v>138.38398361040214</c:v>
              </c:pt>
              <c:pt idx="5">
                <c:v>139.84158154783918</c:v>
              </c:pt>
              <c:pt idx="6">
                <c:v>141.14786630311318</c:v>
              </c:pt>
              <c:pt idx="7">
                <c:v>142.53462826008789</c:v>
              </c:pt>
              <c:pt idx="8">
                <c:v>143.49901585073994</c:v>
              </c:pt>
              <c:pt idx="9">
                <c:v>144.30851133373366</c:v>
              </c:pt>
              <c:pt idx="10">
                <c:v>145.38022330122504</c:v>
              </c:pt>
              <c:pt idx="11">
                <c:v>145.84453773459387</c:v>
              </c:pt>
              <c:pt idx="12">
                <c:v>146.28228348000275</c:v>
              </c:pt>
              <c:pt idx="13">
                <c:v>146.94996490774389</c:v>
              </c:pt>
              <c:pt idx="14">
                <c:v>147.55803345445401</c:v>
              </c:pt>
              <c:pt idx="15">
                <c:v>147.54297947980163</c:v>
              </c:pt>
              <c:pt idx="16">
                <c:v>148.44171252548182</c:v>
              </c:pt>
              <c:pt idx="17">
                <c:v>149.23882885699157</c:v>
              </c:pt>
              <c:pt idx="18">
                <c:v>149.79358651398914</c:v>
              </c:pt>
              <c:pt idx="19">
                <c:v>150.60679383013431</c:v>
              </c:pt>
              <c:pt idx="20">
                <c:v>152.260273344582</c:v>
              </c:pt>
              <c:pt idx="21">
                <c:v>154.25272538833923</c:v>
              </c:pt>
              <c:pt idx="22">
                <c:v>156.42720892551537</c:v>
              </c:pt>
              <c:pt idx="23">
                <c:v>158.21753111266815</c:v>
              </c:pt>
              <c:pt idx="24">
                <c:v>158.50377535738372</c:v>
              </c:pt>
              <c:pt idx="25">
                <c:v>158.63644941639942</c:v>
              </c:pt>
              <c:pt idx="26">
                <c:v>159.32153743256481</c:v>
              </c:pt>
              <c:pt idx="27">
                <c:v>159.36516475207046</c:v>
              </c:pt>
              <c:pt idx="28">
                <c:v>159.87255999999999</c:v>
              </c:pt>
              <c:pt idx="29">
                <c:v>160.99333999999999</c:v>
              </c:pt>
              <c:pt idx="30">
                <c:v>162.35489999999999</c:v>
              </c:pt>
              <c:pt idx="31">
                <c:v>162.82762</c:v>
              </c:pt>
              <c:pt idx="32">
                <c:v>163.05760000000001</c:v>
              </c:pt>
              <c:pt idx="33">
                <c:v>163.23483884504554</c:v>
              </c:pt>
              <c:pt idx="34">
                <c:v>163.55075961004292</c:v>
              </c:pt>
              <c:pt idx="35">
                <c:v>163.51479328290907</c:v>
              </c:pt>
              <c:pt idx="36">
                <c:v>163.18591911607729</c:v>
              </c:pt>
              <c:pt idx="37">
                <c:v>161.70603035442497</c:v>
              </c:pt>
              <c:pt idx="38">
                <c:v>160.35130310268062</c:v>
              </c:pt>
              <c:pt idx="39">
                <c:v>159.13317959063033</c:v>
              </c:pt>
              <c:pt idx="40">
                <c:v>157.78319424464524</c:v>
              </c:pt>
              <c:pt idx="41">
                <c:v>156.03278733771543</c:v>
              </c:pt>
              <c:pt idx="42">
                <c:v>154.3029607532952</c:v>
              </c:pt>
              <c:pt idx="43">
                <c:v>152.7183324011321</c:v>
              </c:pt>
              <c:pt idx="44">
                <c:v>151.96180611797121</c:v>
              </c:pt>
              <c:pt idx="45">
                <c:v>151.694030143568</c:v>
              </c:pt>
              <c:pt idx="46">
                <c:v>151.53470112159815</c:v>
              </c:pt>
              <c:pt idx="47">
                <c:v>151.56623002058785</c:v>
              </c:pt>
              <c:pt idx="48">
                <c:v>151.21197134176344</c:v>
              </c:pt>
              <c:pt idx="49">
                <c:v>150.64703220917363</c:v>
              </c:pt>
              <c:pt idx="50">
                <c:v>149.09938215745234</c:v>
              </c:pt>
              <c:pt idx="51">
                <c:v>147.8924819758326</c:v>
              </c:pt>
            </c:numLit>
          </c:val>
          <c:smooth val="0"/>
        </c:ser>
        <c:ser>
          <c:idx val="3"/>
          <c:order val="1"/>
          <c:tx>
            <c:v>2010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130.68073996396865</c:v>
              </c:pt>
              <c:pt idx="1">
                <c:v>130.65131324864012</c:v>
              </c:pt>
              <c:pt idx="2">
                <c:v>130.7020172943094</c:v>
              </c:pt>
              <c:pt idx="3">
                <c:v>130.66</c:v>
              </c:pt>
              <c:pt idx="4">
                <c:v>132.39523619434704</c:v>
              </c:pt>
              <c:pt idx="5">
                <c:v>134.62002634508474</c:v>
              </c:pt>
              <c:pt idx="6">
                <c:v>136.71881001029033</c:v>
              </c:pt>
              <c:pt idx="7">
                <c:v>137.59074802252752</c:v>
              </c:pt>
              <c:pt idx="8">
                <c:v>136.00717585769718</c:v>
              </c:pt>
              <c:pt idx="9">
                <c:v>135.62841428220057</c:v>
              </c:pt>
              <c:pt idx="10">
                <c:v>134.22670156583473</c:v>
              </c:pt>
              <c:pt idx="11">
                <c:v>133.50725272051383</c:v>
              </c:pt>
              <c:pt idx="12">
                <c:v>132.89003436721933</c:v>
              </c:pt>
              <c:pt idx="13">
                <c:v>132.44470000000001</c:v>
              </c:pt>
              <c:pt idx="14">
                <c:v>132.31896520176244</c:v>
              </c:pt>
              <c:pt idx="15">
                <c:v>131.99902813776683</c:v>
              </c:pt>
              <c:pt idx="16">
                <c:v>134.42595999661197</c:v>
              </c:pt>
              <c:pt idx="17">
                <c:v>135.76174491303109</c:v>
              </c:pt>
              <c:pt idx="18">
                <c:v>138.35383508975991</c:v>
              </c:pt>
              <c:pt idx="19">
                <c:v>140.72</c:v>
              </c:pt>
              <c:pt idx="20">
                <c:v>143.61918379899566</c:v>
              </c:pt>
              <c:pt idx="21">
                <c:v>146.71993243695465</c:v>
              </c:pt>
              <c:pt idx="22">
                <c:v>149.70319454729903</c:v>
              </c:pt>
              <c:pt idx="23">
                <c:v>153.19992593017315</c:v>
              </c:pt>
              <c:pt idx="24">
                <c:v>152.92490000000001</c:v>
              </c:pt>
              <c:pt idx="25">
                <c:v>150.44480000000001</c:v>
              </c:pt>
              <c:pt idx="26">
                <c:v>149.2099</c:v>
              </c:pt>
              <c:pt idx="27">
                <c:v>148.43030000000002</c:v>
              </c:pt>
              <c:pt idx="28">
                <c:v>148.0557</c:v>
              </c:pt>
              <c:pt idx="29">
                <c:v>149.93170000000001</c:v>
              </c:pt>
              <c:pt idx="30">
                <c:v>150.9693</c:v>
              </c:pt>
              <c:pt idx="31">
                <c:v>151.0659</c:v>
              </c:pt>
              <c:pt idx="32">
                <c:v>151.34970000000001</c:v>
              </c:pt>
              <c:pt idx="33">
                <c:v>150.3954</c:v>
              </c:pt>
              <c:pt idx="34">
                <c:v>147.7568</c:v>
              </c:pt>
              <c:pt idx="35">
                <c:v>146.05029999999999</c:v>
              </c:pt>
              <c:pt idx="36">
                <c:v>145.25060000000002</c:v>
              </c:pt>
              <c:pt idx="37">
                <c:v>143.04920000000001</c:v>
              </c:pt>
              <c:pt idx="38">
                <c:v>140.7876</c:v>
              </c:pt>
              <c:pt idx="39">
                <c:v>138.79220000000001</c:v>
              </c:pt>
              <c:pt idx="40">
                <c:v>137.56820000000002</c:v>
              </c:pt>
              <c:pt idx="41">
                <c:v>136.89573668857707</c:v>
              </c:pt>
              <c:pt idx="42">
                <c:v>136.79900082493361</c:v>
              </c:pt>
              <c:pt idx="43">
                <c:v>137.09180000000001</c:v>
              </c:pt>
              <c:pt idx="44">
                <c:v>137.2216</c:v>
              </c:pt>
              <c:pt idx="45">
                <c:v>137.5316</c:v>
              </c:pt>
              <c:pt idx="46">
                <c:v>137.61660334901148</c:v>
              </c:pt>
              <c:pt idx="47">
                <c:v>137.72879245932319</c:v>
              </c:pt>
              <c:pt idx="48">
                <c:v>138.63564694626231</c:v>
              </c:pt>
              <c:pt idx="49">
                <c:v>140.11956097907768</c:v>
              </c:pt>
              <c:pt idx="50">
                <c:v>140.51595501368763</c:v>
              </c:pt>
              <c:pt idx="51">
                <c:v>139.83410140075611</c:v>
              </c:pt>
            </c:numLit>
          </c:val>
          <c:smooth val="0"/>
        </c:ser>
        <c:ser>
          <c:idx val="4"/>
          <c:order val="2"/>
          <c:tx>
            <c:v>2011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137.41984187279323</c:v>
              </c:pt>
              <c:pt idx="1">
                <c:v>135.43788495219215</c:v>
              </c:pt>
              <c:pt idx="2">
                <c:v>132.47842521254475</c:v>
              </c:pt>
              <c:pt idx="3">
                <c:v>134.07054291303521</c:v>
              </c:pt>
              <c:pt idx="4">
                <c:v>139.22350575746719</c:v>
              </c:pt>
              <c:pt idx="5">
                <c:v>143.83789221106284</c:v>
              </c:pt>
              <c:pt idx="6">
                <c:v>145.8059436972095</c:v>
              </c:pt>
              <c:pt idx="7">
                <c:v>146.21075939564656</c:v>
              </c:pt>
              <c:pt idx="8">
                <c:v>146.77628492895326</c:v>
              </c:pt>
              <c:pt idx="9">
                <c:v>147.48878658565624</c:v>
              </c:pt>
              <c:pt idx="10">
                <c:v>149.70493320043346</c:v>
              </c:pt>
              <c:pt idx="11">
                <c:v>150.63864447195937</c:v>
              </c:pt>
              <c:pt idx="12">
                <c:v>151.56300808037366</c:v>
              </c:pt>
              <c:pt idx="13">
                <c:v>152.36669055780172</c:v>
              </c:pt>
              <c:pt idx="14">
                <c:v>154.5039490282827</c:v>
              </c:pt>
              <c:pt idx="15">
                <c:v>155.55144953009881</c:v>
              </c:pt>
              <c:pt idx="16">
                <c:v>157.29090287928867</c:v>
              </c:pt>
              <c:pt idx="17">
                <c:v>159.40147641022605</c:v>
              </c:pt>
              <c:pt idx="18">
                <c:v>159.26572388727138</c:v>
              </c:pt>
              <c:pt idx="19">
                <c:v>156.32936172846271</c:v>
              </c:pt>
              <c:pt idx="20">
                <c:v>154.10338326551056</c:v>
              </c:pt>
              <c:pt idx="21">
                <c:v>153.47992991060173</c:v>
              </c:pt>
              <c:pt idx="22">
                <c:v>155.0393</c:v>
              </c:pt>
              <c:pt idx="23">
                <c:v>156.11530000000002</c:v>
              </c:pt>
              <c:pt idx="24">
                <c:v>156.39860000000002</c:v>
              </c:pt>
              <c:pt idx="25">
                <c:v>156.69310000000002</c:v>
              </c:pt>
              <c:pt idx="26">
                <c:v>157.56460000000001</c:v>
              </c:pt>
              <c:pt idx="27">
                <c:v>157.6585</c:v>
              </c:pt>
              <c:pt idx="28">
                <c:v>157.011</c:v>
              </c:pt>
              <c:pt idx="29">
                <c:v>156.01490000000001</c:v>
              </c:pt>
              <c:pt idx="30">
                <c:v>156.38140000000001</c:v>
              </c:pt>
              <c:pt idx="31">
                <c:v>156.00190000000001</c:v>
              </c:pt>
              <c:pt idx="32">
                <c:v>155.58250000000001</c:v>
              </c:pt>
              <c:pt idx="33">
                <c:v>155.16370000000001</c:v>
              </c:pt>
              <c:pt idx="34">
                <c:v>155.05870765858214</c:v>
              </c:pt>
              <c:pt idx="35">
                <c:v>155.08260790078367</c:v>
              </c:pt>
              <c:pt idx="36">
                <c:v>154.83427356418642</c:v>
              </c:pt>
              <c:pt idx="37">
                <c:v>154.49729269088579</c:v>
              </c:pt>
              <c:pt idx="38">
                <c:v>154.82785083687588</c:v>
              </c:pt>
              <c:pt idx="39">
                <c:v>155.40217854852202</c:v>
              </c:pt>
              <c:pt idx="40">
                <c:v>155.27080000000001</c:v>
              </c:pt>
              <c:pt idx="41">
                <c:v>155.65100000000001</c:v>
              </c:pt>
              <c:pt idx="42">
                <c:v>157.56620000000001</c:v>
              </c:pt>
              <c:pt idx="43">
                <c:v>157.85730000000001</c:v>
              </c:pt>
              <c:pt idx="44">
                <c:v>159.9795</c:v>
              </c:pt>
              <c:pt idx="45">
                <c:v>160.6379</c:v>
              </c:pt>
              <c:pt idx="46">
                <c:v>160.095</c:v>
              </c:pt>
              <c:pt idx="47">
                <c:v>160.65620000000001</c:v>
              </c:pt>
              <c:pt idx="48">
                <c:v>160.6711</c:v>
              </c:pt>
              <c:pt idx="49">
                <c:v>160.51510000000002</c:v>
              </c:pt>
              <c:pt idx="50">
                <c:v>158.73680000000002</c:v>
              </c:pt>
              <c:pt idx="51">
                <c:v>156.24720000000002</c:v>
              </c:pt>
            </c:numLit>
          </c:val>
          <c:smooth val="0"/>
        </c:ser>
        <c:ser>
          <c:idx val="1"/>
          <c:order val="3"/>
          <c:tx>
            <c:v>2012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2"/>
              <c:pt idx="0">
                <c:v>153.64870000000002</c:v>
              </c:pt>
              <c:pt idx="1">
                <c:v>149.6747</c:v>
              </c:pt>
              <c:pt idx="2">
                <c:v>148.9392</c:v>
              </c:pt>
              <c:pt idx="3">
                <c:v>151.6832</c:v>
              </c:pt>
              <c:pt idx="4">
                <c:v>154.9152</c:v>
              </c:pt>
              <c:pt idx="5">
                <c:v>156.2647</c:v>
              </c:pt>
              <c:pt idx="6">
                <c:v>158.16890000000001</c:v>
              </c:pt>
              <c:pt idx="7">
                <c:v>160.06120000000001</c:v>
              </c:pt>
              <c:pt idx="8">
                <c:v>161.92230000000001</c:v>
              </c:pt>
              <c:pt idx="9">
                <c:v>161.7064984594079</c:v>
              </c:pt>
              <c:pt idx="10">
                <c:v>160.93</c:v>
              </c:pt>
              <c:pt idx="11">
                <c:v>161.2360884804383</c:v>
              </c:pt>
              <c:pt idx="12">
                <c:v>162.34069716769093</c:v>
              </c:pt>
              <c:pt idx="13">
                <c:v>162.99769492546588</c:v>
              </c:pt>
              <c:pt idx="14">
                <c:v>163.44724476964592</c:v>
              </c:pt>
              <c:pt idx="15">
                <c:v>163.73976361649673</c:v>
              </c:pt>
              <c:pt idx="16">
                <c:v>163.62729465317403</c:v>
              </c:pt>
              <c:pt idx="17">
                <c:v>162.87846215293968</c:v>
              </c:pt>
              <c:pt idx="18">
                <c:v>161.37</c:v>
              </c:pt>
              <c:pt idx="19">
                <c:v>161.54779229128357</c:v>
              </c:pt>
              <c:pt idx="20">
                <c:v>163.84</c:v>
              </c:pt>
              <c:pt idx="21">
                <c:v>165.93861626731135</c:v>
              </c:pt>
              <c:pt idx="22">
                <c:v>167.88</c:v>
              </c:pt>
              <c:pt idx="23">
                <c:v>168.6404</c:v>
              </c:pt>
              <c:pt idx="24">
                <c:v>167.82060000000001</c:v>
              </c:pt>
              <c:pt idx="25">
                <c:v>168.03829999999999</c:v>
              </c:pt>
              <c:pt idx="26">
                <c:v>168.76060000000001</c:v>
              </c:pt>
              <c:pt idx="27">
                <c:v>167.893</c:v>
              </c:pt>
              <c:pt idx="28">
                <c:v>168.3442</c:v>
              </c:pt>
              <c:pt idx="29">
                <c:v>169.57990000000001</c:v>
              </c:pt>
              <c:pt idx="30">
                <c:v>173.25729999999999</c:v>
              </c:pt>
              <c:pt idx="31">
                <c:v>175.60589999999999</c:v>
              </c:pt>
              <c:pt idx="32">
                <c:v>179.34309999999999</c:v>
              </c:pt>
              <c:pt idx="33">
                <c:v>183.08709999999999</c:v>
              </c:pt>
              <c:pt idx="34">
                <c:v>187.19820000000001</c:v>
              </c:pt>
              <c:pt idx="35">
                <c:v>188.62309999999999</c:v>
              </c:pt>
              <c:pt idx="36">
                <c:v>189.8777</c:v>
              </c:pt>
              <c:pt idx="37">
                <c:v>190.7766</c:v>
              </c:pt>
              <c:pt idx="38">
                <c:v>191.99449999999999</c:v>
              </c:pt>
              <c:pt idx="39">
                <c:v>192.49690000000001</c:v>
              </c:pt>
              <c:pt idx="40">
                <c:v>191.55330000000001</c:v>
              </c:pt>
              <c:pt idx="41">
                <c:v>189.2972</c:v>
              </c:pt>
              <c:pt idx="42">
                <c:v>185.70570000000001</c:v>
              </c:pt>
              <c:pt idx="43">
                <c:v>182.8313</c:v>
              </c:pt>
              <c:pt idx="44">
                <c:v>181.19980000000001</c:v>
              </c:pt>
              <c:pt idx="45">
                <c:v>180.4308</c:v>
              </c:pt>
              <c:pt idx="46">
                <c:v>179.62289999999999</c:v>
              </c:pt>
              <c:pt idx="47">
                <c:v>177.6859</c:v>
              </c:pt>
              <c:pt idx="48">
                <c:v>175.16229999999999</c:v>
              </c:pt>
              <c:pt idx="49">
                <c:v>173.81631471024096</c:v>
              </c:pt>
              <c:pt idx="50">
                <c:v>170.89041057275665</c:v>
              </c:pt>
              <c:pt idx="51">
                <c:v>170.76634133879531</c:v>
              </c:pt>
            </c:numLit>
          </c:val>
          <c:smooth val="0"/>
        </c:ser>
        <c:ser>
          <c:idx val="2"/>
          <c:order val="4"/>
          <c:tx>
            <c:v>2013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171.60794264412084</c:v>
              </c:pt>
              <c:pt idx="1">
                <c:v>169.08498263866986</c:v>
              </c:pt>
              <c:pt idx="2">
                <c:v>170.35250884647112</c:v>
              </c:pt>
              <c:pt idx="3">
                <c:v>169.25704128761728</c:v>
              </c:pt>
              <c:pt idx="4">
                <c:v>169.16713364351705</c:v>
              </c:pt>
              <c:pt idx="5">
                <c:v>169.8488384102325</c:v>
              </c:pt>
              <c:pt idx="6">
                <c:v>171.49680000000001</c:v>
              </c:pt>
              <c:pt idx="7">
                <c:v>172.29599999999999</c:v>
              </c:pt>
              <c:pt idx="8">
                <c:v>172.11</c:v>
              </c:pt>
              <c:pt idx="9">
                <c:v>172.29</c:v>
              </c:pt>
              <c:pt idx="10">
                <c:v>172.09806842985509</c:v>
              </c:pt>
              <c:pt idx="11">
                <c:v>172.31001535263255</c:v>
              </c:pt>
              <c:pt idx="12">
                <c:v>171.03</c:v>
              </c:pt>
              <c:pt idx="13">
                <c:v>171.73886237123781</c:v>
              </c:pt>
              <c:pt idx="14">
                <c:v>171.27</c:v>
              </c:pt>
              <c:pt idx="15">
                <c:v>171.16570732521623</c:v>
              </c:pt>
              <c:pt idx="16">
                <c:v>170.20644884675082</c:v>
              </c:pt>
              <c:pt idx="17">
                <c:v>167.65</c:v>
              </c:pt>
              <c:pt idx="18">
                <c:v>165.37166725889472</c:v>
              </c:pt>
              <c:pt idx="19">
                <c:v>164.56904961328641</c:v>
              </c:pt>
              <c:pt idx="20">
                <c:v>165.05336457107353</c:v>
              </c:pt>
              <c:pt idx="21">
                <c:v>165.18838360910283</c:v>
              </c:pt>
              <c:pt idx="22">
                <c:v>167.1891238044623</c:v>
              </c:pt>
              <c:pt idx="23">
                <c:v>170.91410431698947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0576"/>
        <c:axId val="40842368"/>
      </c:lineChart>
      <c:dateAx>
        <c:axId val="40840576"/>
        <c:scaling>
          <c:orientation val="minMax"/>
        </c:scaling>
        <c:delete val="0"/>
        <c:axPos val="b"/>
        <c:numFmt formatCode="mmm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Berlin Sans FB Demi"/>
                <a:ea typeface="Berlin Sans FB Demi"/>
                <a:cs typeface="Berlin Sans FB Demi"/>
              </a:defRPr>
            </a:pPr>
            <a:endParaRPr lang="en-US"/>
          </a:p>
        </c:txPr>
        <c:crossAx val="40842368"/>
        <c:crosses val="autoZero"/>
        <c:auto val="0"/>
        <c:lblOffset val="100"/>
        <c:baseTimeUnit val="days"/>
        <c:majorUnit val="1"/>
        <c:majorTimeUnit val="months"/>
      </c:dateAx>
      <c:valAx>
        <c:axId val="40842368"/>
        <c:scaling>
          <c:orientation val="minMax"/>
          <c:max val="195"/>
          <c:min val="1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€/100 kg</a:t>
                </a:r>
              </a:p>
            </c:rich>
          </c:tx>
          <c:layout>
            <c:manualLayout>
              <c:xMode val="edge"/>
              <c:yMode val="edge"/>
              <c:x val="9.6587926509186361E-3"/>
              <c:y val="0.397776410761154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40840576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385785761154855E-2"/>
          <c:y val="0.93156687445319342"/>
          <c:w val="0.96973712270341195"/>
          <c:h val="6.15912073490814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n-US"/>
    </a:p>
  </c:txPr>
  <c:printSettings>
    <c:headerFooter alignWithMargins="0"/>
    <c:pageMargins b="0.5" l="0.75" r="0.75" t="0.6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EU piglet prices</a:t>
            </a:r>
          </a:p>
        </c:rich>
      </c:tx>
      <c:layout>
        <c:manualLayout>
          <c:xMode val="edge"/>
          <c:yMode val="edge"/>
          <c:x val="0.21722116751216375"/>
          <c:y val="3.5805706104918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7240704500978"/>
          <c:y val="0.10741687979539642"/>
          <c:w val="0.85909980430528377"/>
          <c:h val="0.72122762148337594"/>
        </c:manualLayout>
      </c:layout>
      <c:lineChart>
        <c:grouping val="standard"/>
        <c:varyColors val="0"/>
        <c:ser>
          <c:idx val="3"/>
          <c:order val="0"/>
          <c:tx>
            <c:v>5 yr avg (08 - 12)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39.469640000000005</c:v>
              </c:pt>
              <c:pt idx="1">
                <c:v>39.041060000000002</c:v>
              </c:pt>
              <c:pt idx="2">
                <c:v>38.967880000000001</c:v>
              </c:pt>
              <c:pt idx="3">
                <c:v>39.248380000000004</c:v>
              </c:pt>
              <c:pt idx="4">
                <c:v>40.348299999999995</c:v>
              </c:pt>
              <c:pt idx="5">
                <c:v>41.37236</c:v>
              </c:pt>
              <c:pt idx="6">
                <c:v>42.366959999999999</c:v>
              </c:pt>
              <c:pt idx="7">
                <c:v>42.889879999999998</c:v>
              </c:pt>
              <c:pt idx="8">
                <c:v>43.79524</c:v>
              </c:pt>
              <c:pt idx="9">
                <c:v>43.9711</c:v>
              </c:pt>
              <c:pt idx="10">
                <c:v>44.396040000000006</c:v>
              </c:pt>
              <c:pt idx="11">
                <c:v>44.840479999999999</c:v>
              </c:pt>
              <c:pt idx="12">
                <c:v>44.779960000000003</c:v>
              </c:pt>
              <c:pt idx="13">
                <c:v>44.684200000000004</c:v>
              </c:pt>
              <c:pt idx="14">
                <c:v>44.894739999999999</c:v>
              </c:pt>
              <c:pt idx="15">
                <c:v>44.5593</c:v>
              </c:pt>
              <c:pt idx="16">
                <c:v>44.1357</c:v>
              </c:pt>
              <c:pt idx="17">
                <c:v>43.999960000000002</c:v>
              </c:pt>
              <c:pt idx="18">
                <c:v>43.712180000000004</c:v>
              </c:pt>
              <c:pt idx="19">
                <c:v>42.919320000000006</c:v>
              </c:pt>
              <c:pt idx="20">
                <c:v>42.619160000000001</c:v>
              </c:pt>
              <c:pt idx="21">
                <c:v>42.317819999999998</c:v>
              </c:pt>
              <c:pt idx="22">
                <c:v>42.18486</c:v>
              </c:pt>
              <c:pt idx="23">
                <c:v>42.182980000000001</c:v>
              </c:pt>
              <c:pt idx="24">
                <c:v>41.738600000000005</c:v>
              </c:pt>
              <c:pt idx="25">
                <c:v>40.999660000000006</c:v>
              </c:pt>
              <c:pt idx="26">
                <c:v>40.508860000000006</c:v>
              </c:pt>
              <c:pt idx="27">
                <c:v>40.146100000000004</c:v>
              </c:pt>
              <c:pt idx="28">
                <c:v>39.691220000000001</c:v>
              </c:pt>
              <c:pt idx="29">
                <c:v>39.563859999999998</c:v>
              </c:pt>
              <c:pt idx="30">
                <c:v>39.139660000000006</c:v>
              </c:pt>
              <c:pt idx="31">
                <c:v>38.711419999999997</c:v>
              </c:pt>
              <c:pt idx="32">
                <c:v>38.542060000000006</c:v>
              </c:pt>
              <c:pt idx="33">
                <c:v>38.588819999999998</c:v>
              </c:pt>
              <c:pt idx="34">
                <c:v>38.732140000000001</c:v>
              </c:pt>
              <c:pt idx="35">
                <c:v>38.794179999999997</c:v>
              </c:pt>
              <c:pt idx="36">
                <c:v>38.787079999999996</c:v>
              </c:pt>
              <c:pt idx="37">
                <c:v>38.947360000000003</c:v>
              </c:pt>
              <c:pt idx="38">
                <c:v>38.702400000000004</c:v>
              </c:pt>
              <c:pt idx="39">
                <c:v>38.585760000000001</c:v>
              </c:pt>
              <c:pt idx="40">
                <c:v>38.453859999999999</c:v>
              </c:pt>
              <c:pt idx="41">
                <c:v>38.53058</c:v>
              </c:pt>
              <c:pt idx="42">
                <c:v>38.423880000000004</c:v>
              </c:pt>
              <c:pt idx="43">
                <c:v>38.562860000000001</c:v>
              </c:pt>
              <c:pt idx="44">
                <c:v>39.101220000000005</c:v>
              </c:pt>
              <c:pt idx="45">
                <c:v>39.701439999999998</c:v>
              </c:pt>
              <c:pt idx="46">
                <c:v>40.422979999999995</c:v>
              </c:pt>
              <c:pt idx="47">
                <c:v>41.063520000000004</c:v>
              </c:pt>
              <c:pt idx="48">
                <c:v>41.586179999999999</c:v>
              </c:pt>
              <c:pt idx="49">
                <c:v>42.225759999999994</c:v>
              </c:pt>
              <c:pt idx="50">
                <c:v>42.591899999999995</c:v>
              </c:pt>
              <c:pt idx="51">
                <c:v>42.741522017738362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41.5749</c:v>
              </c:pt>
              <c:pt idx="1">
                <c:v>40.829500000000003</c:v>
              </c:pt>
              <c:pt idx="2">
                <c:v>41.619600000000005</c:v>
              </c:pt>
              <c:pt idx="3">
                <c:v>42.394500000000001</c:v>
              </c:pt>
              <c:pt idx="4">
                <c:v>43.310400000000001</c:v>
              </c:pt>
              <c:pt idx="5">
                <c:v>44.325299999999999</c:v>
              </c:pt>
              <c:pt idx="6">
                <c:v>45.016300000000001</c:v>
              </c:pt>
              <c:pt idx="7">
                <c:v>45.569400000000002</c:v>
              </c:pt>
              <c:pt idx="8">
                <c:v>46.176300000000005</c:v>
              </c:pt>
              <c:pt idx="9">
                <c:v>45.9818</c:v>
              </c:pt>
              <c:pt idx="10">
                <c:v>46.4636</c:v>
              </c:pt>
              <c:pt idx="11">
                <c:v>46.677</c:v>
              </c:pt>
              <c:pt idx="12">
                <c:v>46.503700000000002</c:v>
              </c:pt>
              <c:pt idx="13">
                <c:v>46.506700000000002</c:v>
              </c:pt>
              <c:pt idx="14">
                <c:v>46.469799999999999</c:v>
              </c:pt>
              <c:pt idx="15">
                <c:v>45.627900000000004</c:v>
              </c:pt>
              <c:pt idx="16">
                <c:v>44.553200000000004</c:v>
              </c:pt>
              <c:pt idx="17">
                <c:v>44.422600000000003</c:v>
              </c:pt>
              <c:pt idx="18">
                <c:v>44.344999999999999</c:v>
              </c:pt>
              <c:pt idx="19">
                <c:v>43.891200000000005</c:v>
              </c:pt>
              <c:pt idx="20">
                <c:v>44.226700000000001</c:v>
              </c:pt>
              <c:pt idx="21">
                <c:v>44.514000000000003</c:v>
              </c:pt>
              <c:pt idx="22">
                <c:v>44.476500000000001</c:v>
              </c:pt>
              <c:pt idx="23">
                <c:v>44.334099999999999</c:v>
              </c:pt>
              <c:pt idx="24">
                <c:v>43.824400000000004</c:v>
              </c:pt>
              <c:pt idx="25">
                <c:v>42.9617</c:v>
              </c:pt>
              <c:pt idx="26">
                <c:v>41.876100000000001</c:v>
              </c:pt>
              <c:pt idx="27">
                <c:v>40.263000000000005</c:v>
              </c:pt>
              <c:pt idx="28">
                <c:v>39.326500000000003</c:v>
              </c:pt>
              <c:pt idx="29">
                <c:v>39.342600000000004</c:v>
              </c:pt>
              <c:pt idx="30">
                <c:v>38.874700000000004</c:v>
              </c:pt>
              <c:pt idx="31">
                <c:v>37.611699999999999</c:v>
              </c:pt>
              <c:pt idx="32">
                <c:v>37.134599999999999</c:v>
              </c:pt>
              <c:pt idx="33">
                <c:v>36.352000000000004</c:v>
              </c:pt>
              <c:pt idx="34">
                <c:v>35.627900000000004</c:v>
              </c:pt>
              <c:pt idx="35">
                <c:v>35.186500000000002</c:v>
              </c:pt>
              <c:pt idx="36">
                <c:v>34.220199999999998</c:v>
              </c:pt>
              <c:pt idx="37">
                <c:v>33.355600000000003</c:v>
              </c:pt>
              <c:pt idx="38">
                <c:v>32.8521</c:v>
              </c:pt>
              <c:pt idx="39">
                <c:v>32.531800000000004</c:v>
              </c:pt>
              <c:pt idx="40">
                <c:v>32.573999999999998</c:v>
              </c:pt>
              <c:pt idx="41">
                <c:v>32.480400000000003</c:v>
              </c:pt>
              <c:pt idx="42">
                <c:v>32.559899999999999</c:v>
              </c:pt>
              <c:pt idx="43">
                <c:v>33.090900000000005</c:v>
              </c:pt>
              <c:pt idx="44">
                <c:v>33.579000000000001</c:v>
              </c:pt>
              <c:pt idx="45">
                <c:v>34.0501</c:v>
              </c:pt>
              <c:pt idx="46">
                <c:v>34.8035</c:v>
              </c:pt>
              <c:pt idx="47">
                <c:v>35.072000000000003</c:v>
              </c:pt>
              <c:pt idx="48">
                <c:v>35.277700000000003</c:v>
              </c:pt>
              <c:pt idx="49">
                <c:v>35.725999999999999</c:v>
              </c:pt>
              <c:pt idx="50">
                <c:v>36.2059</c:v>
              </c:pt>
              <c:pt idx="51">
                <c:v>35.982100000000003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36.114800000000002</c:v>
              </c:pt>
              <c:pt idx="1">
                <c:v>35.153700000000001</c:v>
              </c:pt>
              <c:pt idx="2">
                <c:v>33.084600000000002</c:v>
              </c:pt>
              <c:pt idx="3">
                <c:v>33.629600000000003</c:v>
              </c:pt>
              <c:pt idx="4">
                <c:v>36.381</c:v>
              </c:pt>
              <c:pt idx="5">
                <c:v>38.800899999999999</c:v>
              </c:pt>
              <c:pt idx="6">
                <c:v>40.341000000000001</c:v>
              </c:pt>
              <c:pt idx="7">
                <c:v>40.799399999999999</c:v>
              </c:pt>
              <c:pt idx="8">
                <c:v>41.161500000000004</c:v>
              </c:pt>
              <c:pt idx="9">
                <c:v>41.113100000000003</c:v>
              </c:pt>
              <c:pt idx="10">
                <c:v>41.121099999999998</c:v>
              </c:pt>
              <c:pt idx="11">
                <c:v>41.680600000000005</c:v>
              </c:pt>
              <c:pt idx="12">
                <c:v>41.7361</c:v>
              </c:pt>
              <c:pt idx="13">
                <c:v>41.769300000000001</c:v>
              </c:pt>
              <c:pt idx="14">
                <c:v>42.726400000000005</c:v>
              </c:pt>
              <c:pt idx="15">
                <c:v>42.3917</c:v>
              </c:pt>
              <c:pt idx="16">
                <c:v>42.621300000000005</c:v>
              </c:pt>
              <c:pt idx="17">
                <c:v>42.299700000000001</c:v>
              </c:pt>
              <c:pt idx="18">
                <c:v>42.090900000000005</c:v>
              </c:pt>
              <c:pt idx="19">
                <c:v>40.633200000000002</c:v>
              </c:pt>
              <c:pt idx="20">
                <c:v>39.264600000000002</c:v>
              </c:pt>
              <c:pt idx="21">
                <c:v>37.922000000000004</c:v>
              </c:pt>
              <c:pt idx="22">
                <c:v>37.0916</c:v>
              </c:pt>
              <c:pt idx="23">
                <c:v>37.180900000000001</c:v>
              </c:pt>
              <c:pt idx="24">
                <c:v>36.895700000000005</c:v>
              </c:pt>
              <c:pt idx="25">
                <c:v>36.696300000000001</c:v>
              </c:pt>
              <c:pt idx="26">
                <c:v>36.695399999999999</c:v>
              </c:pt>
              <c:pt idx="27">
                <c:v>36.684100000000001</c:v>
              </c:pt>
              <c:pt idx="28">
                <c:v>36.082700000000003</c:v>
              </c:pt>
              <c:pt idx="29">
                <c:v>35.097799999999999</c:v>
              </c:pt>
              <c:pt idx="30">
                <c:v>34.306100000000001</c:v>
              </c:pt>
              <c:pt idx="31">
                <c:v>33.788800000000002</c:v>
              </c:pt>
              <c:pt idx="32">
                <c:v>33.482199999999999</c:v>
              </c:pt>
              <c:pt idx="33">
                <c:v>33.279499999999999</c:v>
              </c:pt>
              <c:pt idx="34">
                <c:v>33.213700000000003</c:v>
              </c:pt>
              <c:pt idx="35">
                <c:v>33.202100000000002</c:v>
              </c:pt>
              <c:pt idx="36">
                <c:v>33.762599999999999</c:v>
              </c:pt>
              <c:pt idx="37">
                <c:v>34.035200000000003</c:v>
              </c:pt>
              <c:pt idx="38">
                <c:v>34.462499999999999</c:v>
              </c:pt>
              <c:pt idx="39">
                <c:v>34.598300000000002</c:v>
              </c:pt>
              <c:pt idx="40">
                <c:v>34.763500000000001</c:v>
              </c:pt>
              <c:pt idx="41">
                <c:v>34.7209</c:v>
              </c:pt>
              <c:pt idx="42">
                <c:v>36.013000000000005</c:v>
              </c:pt>
              <c:pt idx="43">
                <c:v>36.753500000000003</c:v>
              </c:pt>
              <c:pt idx="44">
                <c:v>38.515100000000004</c:v>
              </c:pt>
              <c:pt idx="45">
                <c:v>39.340900000000005</c:v>
              </c:pt>
              <c:pt idx="46">
                <c:v>40.263400000000004</c:v>
              </c:pt>
              <c:pt idx="47">
                <c:v>41.279700000000005</c:v>
              </c:pt>
              <c:pt idx="48">
                <c:v>42.1462</c:v>
              </c:pt>
              <c:pt idx="49">
                <c:v>43.336300000000001</c:v>
              </c:pt>
              <c:pt idx="50">
                <c:v>44.174700000000001</c:v>
              </c:pt>
              <c:pt idx="51">
                <c:v>44.427100000000003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45.008099999999999</c:v>
              </c:pt>
              <c:pt idx="1">
                <c:v>44.765700000000002</c:v>
              </c:pt>
              <c:pt idx="2">
                <c:v>45.540800000000004</c:v>
              </c:pt>
              <c:pt idx="3">
                <c:v>46.2806</c:v>
              </c:pt>
              <c:pt idx="4">
                <c:v>47.385899999999999</c:v>
              </c:pt>
              <c:pt idx="5">
                <c:v>48.328500000000005</c:v>
              </c:pt>
              <c:pt idx="6">
                <c:v>49.9863</c:v>
              </c:pt>
              <c:pt idx="7">
                <c:v>49.771300000000004</c:v>
              </c:pt>
              <c:pt idx="8">
                <c:v>50.671800000000005</c:v>
              </c:pt>
              <c:pt idx="9">
                <c:v>51.030500000000004</c:v>
              </c:pt>
              <c:pt idx="10">
                <c:v>51.1066</c:v>
              </c:pt>
              <c:pt idx="11">
                <c:v>51.592300000000002</c:v>
              </c:pt>
              <c:pt idx="12">
                <c:v>51.523500000000006</c:v>
              </c:pt>
              <c:pt idx="13">
                <c:v>51.071000000000005</c:v>
              </c:pt>
              <c:pt idx="14">
                <c:v>51.293500000000002</c:v>
              </c:pt>
              <c:pt idx="15">
                <c:v>51.704800000000006</c:v>
              </c:pt>
              <c:pt idx="16">
                <c:v>51.1755</c:v>
              </c:pt>
              <c:pt idx="17">
                <c:v>51.008600000000001</c:v>
              </c:pt>
              <c:pt idx="18">
                <c:v>49.830800000000004</c:v>
              </c:pt>
              <c:pt idx="19">
                <c:v>48.623899999999999</c:v>
              </c:pt>
              <c:pt idx="20">
                <c:v>48.043500000000002</c:v>
              </c:pt>
              <c:pt idx="21">
                <c:v>47.941000000000003</c:v>
              </c:pt>
              <c:pt idx="22">
                <c:v>47.521000000000001</c:v>
              </c:pt>
              <c:pt idx="23">
                <c:v>47.474200000000003</c:v>
              </c:pt>
              <c:pt idx="24">
                <c:v>46.565199999999997</c:v>
              </c:pt>
              <c:pt idx="25">
                <c:v>45.460900000000002</c:v>
              </c:pt>
              <c:pt idx="26">
                <c:v>44.958599999999997</c:v>
              </c:pt>
              <c:pt idx="27">
                <c:v>43.891399999999997</c:v>
              </c:pt>
              <c:pt idx="28">
                <c:v>42.966000000000001</c:v>
              </c:pt>
              <c:pt idx="29">
                <c:v>42.831000000000003</c:v>
              </c:pt>
              <c:pt idx="30">
                <c:v>42.238500000000002</c:v>
              </c:pt>
              <c:pt idx="31">
                <c:v>41.868099999999998</c:v>
              </c:pt>
              <c:pt idx="32">
                <c:v>42.134500000000003</c:v>
              </c:pt>
              <c:pt idx="33">
                <c:v>42.883200000000002</c:v>
              </c:pt>
              <c:pt idx="34">
                <c:v>44.2042</c:v>
              </c:pt>
              <c:pt idx="35">
                <c:v>44.860500000000002</c:v>
              </c:pt>
              <c:pt idx="36">
                <c:v>45.064300000000003</c:v>
              </c:pt>
              <c:pt idx="37">
                <c:v>45.863999999999997</c:v>
              </c:pt>
              <c:pt idx="38">
                <c:v>46.078899999999997</c:v>
              </c:pt>
              <c:pt idx="39">
                <c:v>46.6738</c:v>
              </c:pt>
              <c:pt idx="40">
                <c:v>47.160699999999999</c:v>
              </c:pt>
              <c:pt idx="41">
                <c:v>47.411900000000003</c:v>
              </c:pt>
              <c:pt idx="42">
                <c:v>47.226100000000002</c:v>
              </c:pt>
              <c:pt idx="43">
                <c:v>47.013599999999997</c:v>
              </c:pt>
              <c:pt idx="44">
                <c:v>46.862900000000003</c:v>
              </c:pt>
              <c:pt idx="45">
                <c:v>47.373100000000001</c:v>
              </c:pt>
              <c:pt idx="46">
                <c:v>47.500500000000002</c:v>
              </c:pt>
              <c:pt idx="47">
                <c:v>47.512700000000002</c:v>
              </c:pt>
              <c:pt idx="48">
                <c:v>47.553699999999999</c:v>
              </c:pt>
              <c:pt idx="49">
                <c:v>47.762699999999995</c:v>
              </c:pt>
              <c:pt idx="50">
                <c:v>47.971699999999998</c:v>
              </c:pt>
              <c:pt idx="51">
                <c:v>47.768500000000003</c:v>
              </c:pt>
            </c:numLit>
          </c:val>
          <c:smooth val="0"/>
        </c:ser>
        <c:ser>
          <c:idx val="4"/>
          <c:order val="4"/>
          <c:tx>
            <c:v>2013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48.167099999999998</c:v>
              </c:pt>
              <c:pt idx="1">
                <c:v>48.599200000000003</c:v>
              </c:pt>
              <c:pt idx="2">
                <c:v>48.817500000000003</c:v>
              </c:pt>
              <c:pt idx="3">
                <c:v>49.030999999999999</c:v>
              </c:pt>
              <c:pt idx="4">
                <c:v>48.951799999999999</c:v>
              </c:pt>
              <c:pt idx="5">
                <c:v>49.477400000000003</c:v>
              </c:pt>
              <c:pt idx="6">
                <c:v>50.1967</c:v>
              </c:pt>
              <c:pt idx="7">
                <c:v>51.040799999999997</c:v>
              </c:pt>
              <c:pt idx="8">
                <c:v>51.5062</c:v>
              </c:pt>
              <c:pt idx="9">
                <c:v>51.962000000000003</c:v>
              </c:pt>
              <c:pt idx="10">
                <c:v>51.827800000000003</c:v>
              </c:pt>
              <c:pt idx="11">
                <c:v>52.155200000000001</c:v>
              </c:pt>
              <c:pt idx="12">
                <c:v>51.912100000000002</c:v>
              </c:pt>
              <c:pt idx="13">
                <c:v>51.999899999999997</c:v>
              </c:pt>
              <c:pt idx="14">
                <c:v>51.792999999999999</c:v>
              </c:pt>
              <c:pt idx="15">
                <c:v>51.808999999999997</c:v>
              </c:pt>
              <c:pt idx="16">
                <c:v>50.712200000000003</c:v>
              </c:pt>
              <c:pt idx="17">
                <c:v>49.476300000000002</c:v>
              </c:pt>
              <c:pt idx="18">
                <c:v>47.860700000000001</c:v>
              </c:pt>
              <c:pt idx="19">
                <c:v>46.802599999999998</c:v>
              </c:pt>
              <c:pt idx="20">
                <c:v>45.575200000000002</c:v>
              </c:pt>
              <c:pt idx="21">
                <c:v>45.42</c:v>
              </c:pt>
              <c:pt idx="22">
                <c:v>45.070300000000003</c:v>
              </c:pt>
              <c:pt idx="23">
                <c:v>45.436754295154188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848"/>
        <c:axId val="40864384"/>
      </c:lineChart>
      <c:dateAx>
        <c:axId val="40862848"/>
        <c:scaling>
          <c:orientation val="minMax"/>
        </c:scaling>
        <c:delete val="0"/>
        <c:axPos val="b"/>
        <c:numFmt formatCode="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Berlin Sans FB Demi"/>
                <a:ea typeface="Berlin Sans FB Demi"/>
                <a:cs typeface="Berlin Sans FB Demi"/>
              </a:defRPr>
            </a:pPr>
            <a:endParaRPr lang="en-US"/>
          </a:p>
        </c:txPr>
        <c:crossAx val="40864384"/>
        <c:crossesAt val="25"/>
        <c:auto val="1"/>
        <c:lblOffset val="100"/>
        <c:baseTimeUnit val="days"/>
        <c:majorUnit val="4"/>
        <c:majorTimeUnit val="months"/>
        <c:minorUnit val="4"/>
        <c:minorTimeUnit val="days"/>
      </c:dateAx>
      <c:valAx>
        <c:axId val="40864384"/>
        <c:scaling>
          <c:orientation val="minMax"/>
          <c:max val="54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€/ piece</a:t>
                </a:r>
              </a:p>
            </c:rich>
          </c:tx>
          <c:layout>
            <c:manualLayout>
              <c:xMode val="edge"/>
              <c:yMode val="edge"/>
              <c:x val="9.7847354060979531E-3"/>
              <c:y val="0.409207212734771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62848"/>
        <c:crosses val="autoZero"/>
        <c:crossBetween val="between"/>
        <c:majorUnit val="7.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2622389592605271E-2"/>
          <c:y val="0.88746797559395973"/>
          <c:w val="0.925636093907234"/>
          <c:h val="0.102301666837099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49" l="0.75" r="0.75" t="0.7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3333CC"/>
                </a:solidFill>
                <a:latin typeface="Arial"/>
                <a:ea typeface="Arial"/>
                <a:cs typeface="Arial"/>
              </a:defRPr>
            </a:pPr>
            <a:r>
              <a:rPr lang="en-GB" sz="1600"/>
              <a:t>Relation between monthly pig slaughterings and 
weekly pig carcass price 2009 - 2013
</a:t>
            </a:r>
          </a:p>
        </c:rich>
      </c:tx>
      <c:layout>
        <c:manualLayout>
          <c:xMode val="edge"/>
          <c:yMode val="edge"/>
          <c:x val="0.21655774679541204"/>
          <c:y val="1.5293269688439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0727616906741"/>
          <c:y val="0.12744307376763545"/>
          <c:w val="0.76325238841728538"/>
          <c:h val="0.73916982785228547"/>
        </c:manualLayout>
      </c:layout>
      <c:areaChart>
        <c:grouping val="standard"/>
        <c:varyColors val="0"/>
        <c:ser>
          <c:idx val="0"/>
          <c:order val="1"/>
          <c:tx>
            <c:v>Slaughter</c:v>
          </c:tx>
          <c:spPr>
            <a:gradFill rotWithShape="0">
              <a:gsLst>
                <a:gs pos="0">
                  <a:srgbClr val="3366FF"/>
                </a:gs>
                <a:gs pos="50000">
                  <a:srgbClr val="FFFF00"/>
                </a:gs>
                <a:gs pos="100000">
                  <a:srgbClr val="3366FF"/>
                </a:gs>
              </a:gsLst>
              <a:lin ang="27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209"/>
              <c:pt idx="24">
                <c:v>2010</c:v>
              </c:pt>
              <c:pt idx="25">
                <c:v>2010</c:v>
              </c:pt>
              <c:pt idx="26">
                <c:v>2010</c:v>
              </c:pt>
              <c:pt idx="27">
                <c:v>2010</c:v>
              </c:pt>
              <c:pt idx="76">
                <c:v>2011</c:v>
              </c:pt>
              <c:pt idx="77">
                <c:v>2011</c:v>
              </c:pt>
              <c:pt idx="78">
                <c:v>2011</c:v>
              </c:pt>
              <c:pt idx="79">
                <c:v>2011</c:v>
              </c:pt>
              <c:pt idx="128">
                <c:v>2012</c:v>
              </c:pt>
              <c:pt idx="129">
                <c:v>2012</c:v>
              </c:pt>
              <c:pt idx="130">
                <c:v>2012</c:v>
              </c:pt>
              <c:pt idx="131">
                <c:v>2012</c:v>
              </c:pt>
              <c:pt idx="132">
                <c:v>2012</c:v>
              </c:pt>
              <c:pt idx="133">
                <c:v>2012</c:v>
              </c:pt>
              <c:pt idx="134">
                <c:v>2012</c:v>
              </c:pt>
              <c:pt idx="180">
                <c:v>2013</c:v>
              </c:pt>
              <c:pt idx="181">
                <c:v>2013</c:v>
              </c:pt>
              <c:pt idx="182">
                <c:v>2013</c:v>
              </c:pt>
            </c:numLit>
          </c:cat>
          <c:val>
            <c:numLit>
              <c:formatCode>General</c:formatCode>
              <c:ptCount val="209"/>
              <c:pt idx="0">
                <c:v>1829.5519999999997</c:v>
              </c:pt>
              <c:pt idx="1">
                <c:v>1829.5519999999997</c:v>
              </c:pt>
              <c:pt idx="2">
                <c:v>1829.5519999999997</c:v>
              </c:pt>
              <c:pt idx="3">
                <c:v>1829.5519999999997</c:v>
              </c:pt>
              <c:pt idx="4">
                <c:v>1720.2759999999998</c:v>
              </c:pt>
              <c:pt idx="5">
                <c:v>1720.2759999999998</c:v>
              </c:pt>
              <c:pt idx="6">
                <c:v>1720.2759999999998</c:v>
              </c:pt>
              <c:pt idx="7">
                <c:v>1720.2759999999998</c:v>
              </c:pt>
              <c:pt idx="8">
                <c:v>2001.2300000000002</c:v>
              </c:pt>
              <c:pt idx="9">
                <c:v>2001.2300000000002</c:v>
              </c:pt>
              <c:pt idx="10">
                <c:v>2001.2300000000002</c:v>
              </c:pt>
              <c:pt idx="11">
                <c:v>2001.2300000000002</c:v>
              </c:pt>
              <c:pt idx="12">
                <c:v>2001.2300000000002</c:v>
              </c:pt>
              <c:pt idx="13">
                <c:v>1807.4569999999999</c:v>
              </c:pt>
              <c:pt idx="14">
                <c:v>1807.4569999999999</c:v>
              </c:pt>
              <c:pt idx="15">
                <c:v>1807.4569999999999</c:v>
              </c:pt>
              <c:pt idx="16">
                <c:v>1807.4569999999999</c:v>
              </c:pt>
              <c:pt idx="17">
                <c:v>1731.2270000000001</c:v>
              </c:pt>
              <c:pt idx="18">
                <c:v>1731.2270000000001</c:v>
              </c:pt>
              <c:pt idx="19">
                <c:v>1731.2270000000001</c:v>
              </c:pt>
              <c:pt idx="20">
                <c:v>1731.2270000000001</c:v>
              </c:pt>
              <c:pt idx="21">
                <c:v>1731.2270000000001</c:v>
              </c:pt>
              <c:pt idx="22">
                <c:v>1807.482</c:v>
              </c:pt>
              <c:pt idx="23">
                <c:v>1807.482</c:v>
              </c:pt>
              <c:pt idx="24">
                <c:v>1807.482</c:v>
              </c:pt>
              <c:pt idx="25">
                <c:v>1807.482</c:v>
              </c:pt>
              <c:pt idx="26">
                <c:v>1732.5030000000002</c:v>
              </c:pt>
              <c:pt idx="27">
                <c:v>1732.5030000000002</c:v>
              </c:pt>
              <c:pt idx="28">
                <c:v>1732.5030000000002</c:v>
              </c:pt>
              <c:pt idx="29">
                <c:v>1732.5030000000002</c:v>
              </c:pt>
              <c:pt idx="30">
                <c:v>1782.2580000000005</c:v>
              </c:pt>
              <c:pt idx="31">
                <c:v>1782.2580000000005</c:v>
              </c:pt>
              <c:pt idx="32">
                <c:v>1782.2580000000005</c:v>
              </c:pt>
              <c:pt idx="33">
                <c:v>1782.2580000000005</c:v>
              </c:pt>
              <c:pt idx="34">
                <c:v>1873.1400000000003</c:v>
              </c:pt>
              <c:pt idx="35">
                <c:v>1873.1400000000003</c:v>
              </c:pt>
              <c:pt idx="36">
                <c:v>1873.1400000000003</c:v>
              </c:pt>
              <c:pt idx="37">
                <c:v>1873.1400000000003</c:v>
              </c:pt>
              <c:pt idx="38">
                <c:v>1873.1400000000003</c:v>
              </c:pt>
              <c:pt idx="39">
                <c:v>1855.223</c:v>
              </c:pt>
              <c:pt idx="40">
                <c:v>1855.223</c:v>
              </c:pt>
              <c:pt idx="41">
                <c:v>1855.223</c:v>
              </c:pt>
              <c:pt idx="42">
                <c:v>1855.223</c:v>
              </c:pt>
              <c:pt idx="43">
                <c:v>1948.49</c:v>
              </c:pt>
              <c:pt idx="44">
                <c:v>1948.49</c:v>
              </c:pt>
              <c:pt idx="45">
                <c:v>1948.49</c:v>
              </c:pt>
              <c:pt idx="46">
                <c:v>1948.49</c:v>
              </c:pt>
              <c:pt idx="47">
                <c:v>1948.49</c:v>
              </c:pt>
              <c:pt idx="48">
                <c:v>2130.3490000000002</c:v>
              </c:pt>
              <c:pt idx="49">
                <c:v>2130.3490000000002</c:v>
              </c:pt>
              <c:pt idx="50">
                <c:v>2130.3490000000002</c:v>
              </c:pt>
              <c:pt idx="51">
                <c:v>2130.3490000000002</c:v>
              </c:pt>
              <c:pt idx="52">
                <c:v>1849.7749999999999</c:v>
              </c:pt>
              <c:pt idx="53">
                <c:v>1849.7749999999999</c:v>
              </c:pt>
              <c:pt idx="54">
                <c:v>1849.7749999999999</c:v>
              </c:pt>
              <c:pt idx="55">
                <c:v>1849.7749999999999</c:v>
              </c:pt>
              <c:pt idx="56">
                <c:v>1814.9619999999995</c:v>
              </c:pt>
              <c:pt idx="57">
                <c:v>1814.9619999999995</c:v>
              </c:pt>
              <c:pt idx="58">
                <c:v>1814.9619999999995</c:v>
              </c:pt>
              <c:pt idx="59">
                <c:v>1814.9619999999995</c:v>
              </c:pt>
              <c:pt idx="60">
                <c:v>1982.5510000000002</c:v>
              </c:pt>
              <c:pt idx="61">
                <c:v>1982.5510000000002</c:v>
              </c:pt>
              <c:pt idx="62">
                <c:v>1982.5510000000002</c:v>
              </c:pt>
              <c:pt idx="63">
                <c:v>1982.5510000000002</c:v>
              </c:pt>
              <c:pt idx="64">
                <c:v>1982.5510000000002</c:v>
              </c:pt>
              <c:pt idx="65">
                <c:v>1773.4420000000002</c:v>
              </c:pt>
              <c:pt idx="66">
                <c:v>1773.4420000000002</c:v>
              </c:pt>
              <c:pt idx="67">
                <c:v>1773.4420000000002</c:v>
              </c:pt>
              <c:pt idx="68">
                <c:v>1773.4420000000002</c:v>
              </c:pt>
              <c:pt idx="69">
                <c:v>1861.3529999999998</c:v>
              </c:pt>
              <c:pt idx="70">
                <c:v>1861.3529999999998</c:v>
              </c:pt>
              <c:pt idx="71">
                <c:v>1861.3529999999998</c:v>
              </c:pt>
              <c:pt idx="72">
                <c:v>1861.3529999999998</c:v>
              </c:pt>
              <c:pt idx="73">
                <c:v>1861.3529999999998</c:v>
              </c:pt>
              <c:pt idx="74">
                <c:v>1792.5220000000002</c:v>
              </c:pt>
              <c:pt idx="75">
                <c:v>1792.5220000000002</c:v>
              </c:pt>
              <c:pt idx="76">
                <c:v>1792.5220000000002</c:v>
              </c:pt>
              <c:pt idx="77">
                <c:v>1792.5220000000002</c:v>
              </c:pt>
              <c:pt idx="78">
                <c:v>1767.5979999999997</c:v>
              </c:pt>
              <c:pt idx="79">
                <c:v>1767.5979999999997</c:v>
              </c:pt>
              <c:pt idx="80">
                <c:v>1767.5979999999997</c:v>
              </c:pt>
              <c:pt idx="81">
                <c:v>1767.5979999999997</c:v>
              </c:pt>
              <c:pt idx="82">
                <c:v>1911.7390000000003</c:v>
              </c:pt>
              <c:pt idx="83">
                <c:v>1911.7390000000003</c:v>
              </c:pt>
              <c:pt idx="84">
                <c:v>1911.7390000000003</c:v>
              </c:pt>
              <c:pt idx="85">
                <c:v>1911.7390000000003</c:v>
              </c:pt>
              <c:pt idx="86">
                <c:v>1868.9639999999999</c:v>
              </c:pt>
              <c:pt idx="87">
                <c:v>1868.9639999999999</c:v>
              </c:pt>
              <c:pt idx="88">
                <c:v>1868.9639999999999</c:v>
              </c:pt>
              <c:pt idx="89">
                <c:v>1868.9639999999999</c:v>
              </c:pt>
              <c:pt idx="90">
                <c:v>1868.9639999999999</c:v>
              </c:pt>
              <c:pt idx="91">
                <c:v>1877.7270000000001</c:v>
              </c:pt>
              <c:pt idx="92">
                <c:v>1877.7270000000001</c:v>
              </c:pt>
              <c:pt idx="93">
                <c:v>1877.7270000000001</c:v>
              </c:pt>
              <c:pt idx="94">
                <c:v>1877.7270000000001</c:v>
              </c:pt>
              <c:pt idx="95">
                <c:v>1944.6190000000001</c:v>
              </c:pt>
              <c:pt idx="96">
                <c:v>1944.6190000000001</c:v>
              </c:pt>
              <c:pt idx="97">
                <c:v>1944.6190000000001</c:v>
              </c:pt>
              <c:pt idx="98">
                <c:v>1944.6190000000001</c:v>
              </c:pt>
              <c:pt idx="99">
                <c:v>1944.6190000000001</c:v>
              </c:pt>
              <c:pt idx="100">
                <c:v>2105.6030000000005</c:v>
              </c:pt>
              <c:pt idx="101">
                <c:v>2105.6030000000005</c:v>
              </c:pt>
              <c:pt idx="102">
                <c:v>2105.6030000000005</c:v>
              </c:pt>
              <c:pt idx="103">
                <c:v>2105.6030000000005</c:v>
              </c:pt>
              <c:pt idx="104">
                <c:v>1930.5380000000007</c:v>
              </c:pt>
              <c:pt idx="105">
                <c:v>1930.5380000000007</c:v>
              </c:pt>
              <c:pt idx="106">
                <c:v>1930.5380000000007</c:v>
              </c:pt>
              <c:pt idx="107">
                <c:v>1930.5380000000007</c:v>
              </c:pt>
              <c:pt idx="108">
                <c:v>1820.7229999999997</c:v>
              </c:pt>
              <c:pt idx="109">
                <c:v>1820.7229999999997</c:v>
              </c:pt>
              <c:pt idx="110">
                <c:v>1820.7229999999997</c:v>
              </c:pt>
              <c:pt idx="111">
                <c:v>1820.7229999999997</c:v>
              </c:pt>
              <c:pt idx="112">
                <c:v>1912.3899999999996</c:v>
              </c:pt>
              <c:pt idx="113">
                <c:v>1912.3899999999996</c:v>
              </c:pt>
              <c:pt idx="114">
                <c:v>1912.3899999999996</c:v>
              </c:pt>
              <c:pt idx="115">
                <c:v>1912.3899999999996</c:v>
              </c:pt>
              <c:pt idx="116">
                <c:v>1912.3899999999996</c:v>
              </c:pt>
              <c:pt idx="117">
                <c:v>1788.6854999999998</c:v>
              </c:pt>
              <c:pt idx="118">
                <c:v>1788.6854999999998</c:v>
              </c:pt>
              <c:pt idx="119">
                <c:v>1788.6854999999998</c:v>
              </c:pt>
              <c:pt idx="120">
                <c:v>1788.6854999999998</c:v>
              </c:pt>
              <c:pt idx="121">
                <c:v>1855.558</c:v>
              </c:pt>
              <c:pt idx="122">
                <c:v>1855.558</c:v>
              </c:pt>
              <c:pt idx="123">
                <c:v>1855.558</c:v>
              </c:pt>
              <c:pt idx="124">
                <c:v>1855.558</c:v>
              </c:pt>
              <c:pt idx="125">
                <c:v>1855.558</c:v>
              </c:pt>
              <c:pt idx="126">
                <c:v>1743.7629999999997</c:v>
              </c:pt>
              <c:pt idx="127">
                <c:v>1743.7629999999997</c:v>
              </c:pt>
              <c:pt idx="128">
                <c:v>1743.7629999999997</c:v>
              </c:pt>
              <c:pt idx="129">
                <c:v>1743.7629999999997</c:v>
              </c:pt>
              <c:pt idx="130">
                <c:v>1776.13</c:v>
              </c:pt>
              <c:pt idx="131">
                <c:v>1776.13</c:v>
              </c:pt>
              <c:pt idx="132">
                <c:v>1776.13</c:v>
              </c:pt>
              <c:pt idx="133">
                <c:v>1776.13</c:v>
              </c:pt>
              <c:pt idx="134">
                <c:v>1799.7029999999997</c:v>
              </c:pt>
              <c:pt idx="135">
                <c:v>1799.7029999999997</c:v>
              </c:pt>
              <c:pt idx="136">
                <c:v>1799.7029999999997</c:v>
              </c:pt>
              <c:pt idx="137">
                <c:v>1799.7029999999997</c:v>
              </c:pt>
              <c:pt idx="138">
                <c:v>1684.6959999999999</c:v>
              </c:pt>
              <c:pt idx="139">
                <c:v>1684.6959999999999</c:v>
              </c:pt>
              <c:pt idx="140">
                <c:v>1684.6959999999999</c:v>
              </c:pt>
              <c:pt idx="141">
                <c:v>1684.6959999999999</c:v>
              </c:pt>
              <c:pt idx="142">
                <c:v>1684.6959999999999</c:v>
              </c:pt>
              <c:pt idx="143">
                <c:v>1988.3820000000001</c:v>
              </c:pt>
              <c:pt idx="144">
                <c:v>1988.3820000000001</c:v>
              </c:pt>
              <c:pt idx="145">
                <c:v>1988.3820000000001</c:v>
              </c:pt>
              <c:pt idx="146">
                <c:v>1988.3820000000001</c:v>
              </c:pt>
              <c:pt idx="147">
                <c:v>1888.4130000000002</c:v>
              </c:pt>
              <c:pt idx="148">
                <c:v>1888.4130000000002</c:v>
              </c:pt>
              <c:pt idx="149">
                <c:v>1888.4130000000002</c:v>
              </c:pt>
              <c:pt idx="150">
                <c:v>1888.4130000000002</c:v>
              </c:pt>
              <c:pt idx="151">
                <c:v>1888.4130000000002</c:v>
              </c:pt>
              <c:pt idx="152">
                <c:v>1971.3709999999999</c:v>
              </c:pt>
              <c:pt idx="153">
                <c:v>1971.3709999999999</c:v>
              </c:pt>
              <c:pt idx="154">
                <c:v>1971.3709999999999</c:v>
              </c:pt>
              <c:pt idx="155">
                <c:v>1971.3709999999999</c:v>
              </c:pt>
              <c:pt idx="156">
                <c:v>2036.3720000000001</c:v>
              </c:pt>
              <c:pt idx="157">
                <c:v>2036.3720000000001</c:v>
              </c:pt>
              <c:pt idx="158">
                <c:v>2036.3720000000001</c:v>
              </c:pt>
              <c:pt idx="159">
                <c:v>2036.3720000000001</c:v>
              </c:pt>
              <c:pt idx="160">
                <c:v>1753.6789999999999</c:v>
              </c:pt>
              <c:pt idx="161">
                <c:v>1753.6789999999999</c:v>
              </c:pt>
              <c:pt idx="162">
                <c:v>1753.6789999999999</c:v>
              </c:pt>
              <c:pt idx="163">
                <c:v>1753.6789999999999</c:v>
              </c:pt>
              <c:pt idx="164">
                <c:v>1784.2373230000001</c:v>
              </c:pt>
              <c:pt idx="165">
                <c:v>1784.2373230000001</c:v>
              </c:pt>
              <c:pt idx="166">
                <c:v>1784.2373230000001</c:v>
              </c:pt>
              <c:pt idx="167">
                <c:v>1784.2373230000001</c:v>
              </c:pt>
              <c:pt idx="168">
                <c:v>1784.2373230000001</c:v>
              </c:pt>
              <c:pt idx="169">
                <c:v>1789.0499070000003</c:v>
              </c:pt>
              <c:pt idx="170">
                <c:v>1789.0499070000003</c:v>
              </c:pt>
              <c:pt idx="171">
                <c:v>1789.0499070000003</c:v>
              </c:pt>
              <c:pt idx="172">
                <c:v>1789.0499070000003</c:v>
              </c:pt>
              <c:pt idx="173">
                <c:v>1830.7997130000001</c:v>
              </c:pt>
              <c:pt idx="174">
                <c:v>1830.7997130000001</c:v>
              </c:pt>
              <c:pt idx="175">
                <c:v>1830.7997130000001</c:v>
              </c:pt>
              <c:pt idx="176">
                <c:v>1830.7997130000001</c:v>
              </c:pt>
              <c:pt idx="177">
                <c:v>1830.7997130000001</c:v>
              </c:pt>
              <c:pt idx="178">
                <c:v>1720.2290309999998</c:v>
              </c:pt>
              <c:pt idx="179">
                <c:v>1720.2290309999998</c:v>
              </c:pt>
              <c:pt idx="180">
                <c:v>1720.2290309999998</c:v>
              </c:pt>
              <c:pt idx="181">
                <c:v>1720.2290309999998</c:v>
              </c:pt>
              <c:pt idx="182">
                <c:v>1714.1572860000001</c:v>
              </c:pt>
              <c:pt idx="183">
                <c:v>1714.1572860000001</c:v>
              </c:pt>
              <c:pt idx="184">
                <c:v>1714.1572860000001</c:v>
              </c:pt>
              <c:pt idx="185">
                <c:v>1714.1572860000001</c:v>
              </c:pt>
              <c:pt idx="186">
                <c:v>1738.1863060000001</c:v>
              </c:pt>
              <c:pt idx="187">
                <c:v>1738.1863060000001</c:v>
              </c:pt>
              <c:pt idx="188">
                <c:v>1738.1863060000001</c:v>
              </c:pt>
              <c:pt idx="189">
                <c:v>1738.1863060000001</c:v>
              </c:pt>
              <c:pt idx="190">
                <c:v>1626.2904270000004</c:v>
              </c:pt>
              <c:pt idx="191">
                <c:v>1626.2904270000004</c:v>
              </c:pt>
              <c:pt idx="192">
                <c:v>1626.2904270000004</c:v>
              </c:pt>
              <c:pt idx="193">
                <c:v>1626.2904270000004</c:v>
              </c:pt>
              <c:pt idx="194">
                <c:v>1626.2904270000004</c:v>
              </c:pt>
              <c:pt idx="195">
                <c:v>1921.210155</c:v>
              </c:pt>
              <c:pt idx="196">
                <c:v>1921.210155</c:v>
              </c:pt>
              <c:pt idx="197">
                <c:v>1921.210155</c:v>
              </c:pt>
              <c:pt idx="198">
                <c:v>1921.210155</c:v>
              </c:pt>
              <c:pt idx="199">
                <c:v>1824.5996300000002</c:v>
              </c:pt>
              <c:pt idx="200">
                <c:v>1824.5996300000002</c:v>
              </c:pt>
              <c:pt idx="201">
                <c:v>1824.5996300000002</c:v>
              </c:pt>
              <c:pt idx="202">
                <c:v>1824.5996300000002</c:v>
              </c:pt>
              <c:pt idx="203">
                <c:v>1824.5996300000002</c:v>
              </c:pt>
              <c:pt idx="204">
                <c:v>1887.6037729999998</c:v>
              </c:pt>
              <c:pt idx="205">
                <c:v>1887.6037729999998</c:v>
              </c:pt>
              <c:pt idx="206">
                <c:v>1887.6037729999998</c:v>
              </c:pt>
              <c:pt idx="207">
                <c:v>1887.6037729999998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79232"/>
        <c:axId val="40880768"/>
      </c:areaChart>
      <c:lineChart>
        <c:grouping val="standard"/>
        <c:varyColors val="0"/>
        <c:ser>
          <c:idx val="1"/>
          <c:order val="0"/>
          <c:tx>
            <c:v>Price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9"/>
              <c:pt idx="24">
                <c:v>2010</c:v>
              </c:pt>
              <c:pt idx="25">
                <c:v>2010</c:v>
              </c:pt>
              <c:pt idx="26">
                <c:v>2010</c:v>
              </c:pt>
              <c:pt idx="27">
                <c:v>2010</c:v>
              </c:pt>
              <c:pt idx="76">
                <c:v>2011</c:v>
              </c:pt>
              <c:pt idx="77">
                <c:v>2011</c:v>
              </c:pt>
              <c:pt idx="78">
                <c:v>2011</c:v>
              </c:pt>
              <c:pt idx="79">
                <c:v>2011</c:v>
              </c:pt>
              <c:pt idx="128">
                <c:v>2012</c:v>
              </c:pt>
              <c:pt idx="129">
                <c:v>2012</c:v>
              </c:pt>
              <c:pt idx="130">
                <c:v>2012</c:v>
              </c:pt>
              <c:pt idx="131">
                <c:v>2012</c:v>
              </c:pt>
              <c:pt idx="132">
                <c:v>2012</c:v>
              </c:pt>
              <c:pt idx="133">
                <c:v>2012</c:v>
              </c:pt>
              <c:pt idx="134">
                <c:v>2012</c:v>
              </c:pt>
              <c:pt idx="180">
                <c:v>2013</c:v>
              </c:pt>
              <c:pt idx="181">
                <c:v>2013</c:v>
              </c:pt>
              <c:pt idx="182">
                <c:v>2013</c:v>
              </c:pt>
            </c:numLit>
          </c:cat>
          <c:val>
            <c:numLit>
              <c:formatCode>General</c:formatCode>
              <c:ptCount val="209"/>
              <c:pt idx="0">
                <c:v>130.68073996396865</c:v>
              </c:pt>
              <c:pt idx="1">
                <c:v>130.65131324864012</c:v>
              </c:pt>
              <c:pt idx="2">
                <c:v>130.7020172943094</c:v>
              </c:pt>
              <c:pt idx="3">
                <c:v>130.66</c:v>
              </c:pt>
              <c:pt idx="4">
                <c:v>132.39523619434704</c:v>
              </c:pt>
              <c:pt idx="5">
                <c:v>134.62002634508474</c:v>
              </c:pt>
              <c:pt idx="6">
                <c:v>136.71881001029033</c:v>
              </c:pt>
              <c:pt idx="7">
                <c:v>137.59074802252752</c:v>
              </c:pt>
              <c:pt idx="8">
                <c:v>136.00717585769718</c:v>
              </c:pt>
              <c:pt idx="9">
                <c:v>135.62841428220057</c:v>
              </c:pt>
              <c:pt idx="10">
                <c:v>134.22670156583473</c:v>
              </c:pt>
              <c:pt idx="11">
                <c:v>133.50725272051383</c:v>
              </c:pt>
              <c:pt idx="12">
                <c:v>132.89003436721933</c:v>
              </c:pt>
              <c:pt idx="13">
                <c:v>132.44470000000001</c:v>
              </c:pt>
              <c:pt idx="14">
                <c:v>132.31896520176244</c:v>
              </c:pt>
              <c:pt idx="15">
                <c:v>131.99902813776683</c:v>
              </c:pt>
              <c:pt idx="16">
                <c:v>134.42595999661197</c:v>
              </c:pt>
              <c:pt idx="17">
                <c:v>135.76174491303109</c:v>
              </c:pt>
              <c:pt idx="18">
                <c:v>138.35383508975991</c:v>
              </c:pt>
              <c:pt idx="19">
                <c:v>140.72</c:v>
              </c:pt>
              <c:pt idx="20">
                <c:v>143.61918379899566</c:v>
              </c:pt>
              <c:pt idx="21">
                <c:v>146.71993243695465</c:v>
              </c:pt>
              <c:pt idx="22">
                <c:v>149.70319454729903</c:v>
              </c:pt>
              <c:pt idx="23">
                <c:v>153.19992593017315</c:v>
              </c:pt>
              <c:pt idx="24">
                <c:v>152.92490000000001</c:v>
              </c:pt>
              <c:pt idx="25">
                <c:v>150.44480000000001</c:v>
              </c:pt>
              <c:pt idx="26">
                <c:v>149.2099</c:v>
              </c:pt>
              <c:pt idx="27">
                <c:v>148.43030000000002</c:v>
              </c:pt>
              <c:pt idx="28">
                <c:v>148.0557</c:v>
              </c:pt>
              <c:pt idx="29">
                <c:v>149.93170000000001</c:v>
              </c:pt>
              <c:pt idx="30">
                <c:v>150.9693</c:v>
              </c:pt>
              <c:pt idx="31">
                <c:v>151.0659</c:v>
              </c:pt>
              <c:pt idx="32">
                <c:v>151.34970000000001</c:v>
              </c:pt>
              <c:pt idx="33">
                <c:v>150.3954</c:v>
              </c:pt>
              <c:pt idx="34">
                <c:v>147.7568</c:v>
              </c:pt>
              <c:pt idx="35">
                <c:v>146.05029999999999</c:v>
              </c:pt>
              <c:pt idx="36">
                <c:v>145.25060000000002</c:v>
              </c:pt>
              <c:pt idx="37">
                <c:v>143.04920000000001</c:v>
              </c:pt>
              <c:pt idx="38">
                <c:v>140.7876</c:v>
              </c:pt>
              <c:pt idx="39">
                <c:v>138.79220000000001</c:v>
              </c:pt>
              <c:pt idx="40">
                <c:v>137.56820000000002</c:v>
              </c:pt>
              <c:pt idx="41">
                <c:v>136.89573668857707</c:v>
              </c:pt>
              <c:pt idx="42">
                <c:v>136.79900082493361</c:v>
              </c:pt>
              <c:pt idx="43">
                <c:v>137.09180000000001</c:v>
              </c:pt>
              <c:pt idx="44">
                <c:v>137.2216</c:v>
              </c:pt>
              <c:pt idx="45">
                <c:v>137.5316</c:v>
              </c:pt>
              <c:pt idx="46">
                <c:v>137.61660334901148</c:v>
              </c:pt>
              <c:pt idx="47">
                <c:v>137.72879245932319</c:v>
              </c:pt>
              <c:pt idx="48">
                <c:v>138.63564694626231</c:v>
              </c:pt>
              <c:pt idx="49">
                <c:v>140.11956097907768</c:v>
              </c:pt>
              <c:pt idx="50">
                <c:v>140.51595501368763</c:v>
              </c:pt>
              <c:pt idx="51">
                <c:v>139.83410140075611</c:v>
              </c:pt>
              <c:pt idx="52">
                <c:v>137.41984187279323</c:v>
              </c:pt>
              <c:pt idx="53">
                <c:v>135.43788495219215</c:v>
              </c:pt>
              <c:pt idx="54">
                <c:v>132.47842521254475</c:v>
              </c:pt>
              <c:pt idx="55">
                <c:v>134.07054291303521</c:v>
              </c:pt>
              <c:pt idx="56">
                <c:v>139.22350575746719</c:v>
              </c:pt>
              <c:pt idx="57">
                <c:v>143.83789221106284</c:v>
              </c:pt>
              <c:pt idx="58">
                <c:v>145.8059436972095</c:v>
              </c:pt>
              <c:pt idx="59">
                <c:v>146.21075939564656</c:v>
              </c:pt>
              <c:pt idx="60">
                <c:v>146.77628492895326</c:v>
              </c:pt>
              <c:pt idx="61">
                <c:v>147.48878658565624</c:v>
              </c:pt>
              <c:pt idx="62">
                <c:v>149.70493320043346</c:v>
              </c:pt>
              <c:pt idx="63">
                <c:v>150.63864447195937</c:v>
              </c:pt>
              <c:pt idx="64">
                <c:v>151.56300808037366</c:v>
              </c:pt>
              <c:pt idx="65">
                <c:v>152.36669055780172</c:v>
              </c:pt>
              <c:pt idx="66">
                <c:v>154.5039490282827</c:v>
              </c:pt>
              <c:pt idx="67">
                <c:v>155.55144953009881</c:v>
              </c:pt>
              <c:pt idx="68">
                <c:v>157.29090287928867</c:v>
              </c:pt>
              <c:pt idx="69">
                <c:v>159.40147641022605</c:v>
              </c:pt>
              <c:pt idx="70">
                <c:v>159.26572388727138</c:v>
              </c:pt>
              <c:pt idx="71">
                <c:v>156.32936172846271</c:v>
              </c:pt>
              <c:pt idx="72">
                <c:v>154.10338326551056</c:v>
              </c:pt>
              <c:pt idx="73">
                <c:v>153.47992991060173</c:v>
              </c:pt>
              <c:pt idx="74">
                <c:v>155.0393</c:v>
              </c:pt>
              <c:pt idx="75">
                <c:v>156.11530000000002</c:v>
              </c:pt>
              <c:pt idx="76">
                <c:v>156.39860000000002</c:v>
              </c:pt>
              <c:pt idx="77">
                <c:v>156.69310000000002</c:v>
              </c:pt>
              <c:pt idx="78">
                <c:v>157.56460000000001</c:v>
              </c:pt>
              <c:pt idx="79">
                <c:v>157.6585</c:v>
              </c:pt>
              <c:pt idx="80">
                <c:v>157.011</c:v>
              </c:pt>
              <c:pt idx="81">
                <c:v>156.01490000000001</c:v>
              </c:pt>
              <c:pt idx="82">
                <c:v>156.38140000000001</c:v>
              </c:pt>
              <c:pt idx="83">
                <c:v>156.00190000000001</c:v>
              </c:pt>
              <c:pt idx="84">
                <c:v>155.58250000000001</c:v>
              </c:pt>
              <c:pt idx="85">
                <c:v>155.16370000000001</c:v>
              </c:pt>
              <c:pt idx="86">
                <c:v>155.05870765858214</c:v>
              </c:pt>
              <c:pt idx="87">
                <c:v>155.08260790078367</c:v>
              </c:pt>
              <c:pt idx="88">
                <c:v>154.83427356418642</c:v>
              </c:pt>
              <c:pt idx="89">
                <c:v>154.49729269088579</c:v>
              </c:pt>
              <c:pt idx="90">
                <c:v>154.82785083687588</c:v>
              </c:pt>
              <c:pt idx="91">
                <c:v>155.40217854852202</c:v>
              </c:pt>
              <c:pt idx="92">
                <c:v>155.27080000000001</c:v>
              </c:pt>
              <c:pt idx="93">
                <c:v>155.65100000000001</c:v>
              </c:pt>
              <c:pt idx="94">
                <c:v>157.56620000000001</c:v>
              </c:pt>
              <c:pt idx="95">
                <c:v>157.85730000000001</c:v>
              </c:pt>
              <c:pt idx="96">
                <c:v>159.9795</c:v>
              </c:pt>
              <c:pt idx="97">
                <c:v>160.6379</c:v>
              </c:pt>
              <c:pt idx="98">
                <c:v>160.095</c:v>
              </c:pt>
              <c:pt idx="99">
                <c:v>160.65620000000001</c:v>
              </c:pt>
              <c:pt idx="100">
                <c:v>160.6711</c:v>
              </c:pt>
              <c:pt idx="101">
                <c:v>160.51510000000002</c:v>
              </c:pt>
              <c:pt idx="102">
                <c:v>158.73680000000002</c:v>
              </c:pt>
              <c:pt idx="103">
                <c:v>156.24720000000002</c:v>
              </c:pt>
              <c:pt idx="104">
                <c:v>153.64870000000002</c:v>
              </c:pt>
              <c:pt idx="105">
                <c:v>149.6747</c:v>
              </c:pt>
              <c:pt idx="106">
                <c:v>148.9392</c:v>
              </c:pt>
              <c:pt idx="107">
                <c:v>151.6832</c:v>
              </c:pt>
              <c:pt idx="108">
                <c:v>154.9152</c:v>
              </c:pt>
              <c:pt idx="109">
                <c:v>156.2647</c:v>
              </c:pt>
              <c:pt idx="110">
                <c:v>158.16890000000001</c:v>
              </c:pt>
              <c:pt idx="111">
                <c:v>160.06120000000001</c:v>
              </c:pt>
              <c:pt idx="112">
                <c:v>161.92230000000001</c:v>
              </c:pt>
              <c:pt idx="113">
                <c:v>161.7064984594079</c:v>
              </c:pt>
              <c:pt idx="114">
                <c:v>160.93</c:v>
              </c:pt>
              <c:pt idx="115">
                <c:v>161.2360884804383</c:v>
              </c:pt>
              <c:pt idx="116">
                <c:v>162.34069716769093</c:v>
              </c:pt>
              <c:pt idx="117">
                <c:v>162.99769492546588</c:v>
              </c:pt>
              <c:pt idx="118">
                <c:v>163.44724476964592</c:v>
              </c:pt>
              <c:pt idx="119">
                <c:v>163.73976361649673</c:v>
              </c:pt>
              <c:pt idx="120">
                <c:v>163.62729465317403</c:v>
              </c:pt>
              <c:pt idx="121">
                <c:v>162.87846215293968</c:v>
              </c:pt>
              <c:pt idx="122">
                <c:v>161.37</c:v>
              </c:pt>
              <c:pt idx="123">
                <c:v>161.54779229128357</c:v>
              </c:pt>
              <c:pt idx="124">
                <c:v>163.84</c:v>
              </c:pt>
              <c:pt idx="125">
                <c:v>165.93861626731135</c:v>
              </c:pt>
              <c:pt idx="126">
                <c:v>167.88</c:v>
              </c:pt>
              <c:pt idx="127">
                <c:v>168.6404</c:v>
              </c:pt>
              <c:pt idx="128">
                <c:v>167.82060000000001</c:v>
              </c:pt>
              <c:pt idx="129">
                <c:v>168.03829999999999</c:v>
              </c:pt>
              <c:pt idx="130">
                <c:v>168.76060000000001</c:v>
              </c:pt>
              <c:pt idx="131">
                <c:v>167.893</c:v>
              </c:pt>
              <c:pt idx="132">
                <c:v>168.3442</c:v>
              </c:pt>
              <c:pt idx="133">
                <c:v>169.57990000000001</c:v>
              </c:pt>
              <c:pt idx="134">
                <c:v>173.25729999999999</c:v>
              </c:pt>
              <c:pt idx="135">
                <c:v>175.60589999999999</c:v>
              </c:pt>
              <c:pt idx="136">
                <c:v>179.34309999999999</c:v>
              </c:pt>
              <c:pt idx="137">
                <c:v>183.08709999999999</c:v>
              </c:pt>
              <c:pt idx="138">
                <c:v>187.19820000000001</c:v>
              </c:pt>
              <c:pt idx="139">
                <c:v>188.62309999999999</c:v>
              </c:pt>
              <c:pt idx="140">
                <c:v>189.8777</c:v>
              </c:pt>
              <c:pt idx="141">
                <c:v>190.7766</c:v>
              </c:pt>
              <c:pt idx="142">
                <c:v>191.99449999999999</c:v>
              </c:pt>
              <c:pt idx="143">
                <c:v>192.49690000000001</c:v>
              </c:pt>
              <c:pt idx="144">
                <c:v>191.55330000000001</c:v>
              </c:pt>
              <c:pt idx="145">
                <c:v>189.2972</c:v>
              </c:pt>
              <c:pt idx="146">
                <c:v>185.70570000000001</c:v>
              </c:pt>
              <c:pt idx="147">
                <c:v>182.8313</c:v>
              </c:pt>
              <c:pt idx="148">
                <c:v>181.19980000000001</c:v>
              </c:pt>
              <c:pt idx="149">
                <c:v>180.4308</c:v>
              </c:pt>
              <c:pt idx="150">
                <c:v>179.62289999999999</c:v>
              </c:pt>
              <c:pt idx="151">
                <c:v>177.6859</c:v>
              </c:pt>
              <c:pt idx="152">
                <c:v>175.16229999999999</c:v>
              </c:pt>
              <c:pt idx="153">
                <c:v>173.81631471024096</c:v>
              </c:pt>
              <c:pt idx="154">
                <c:v>170.89041057275665</c:v>
              </c:pt>
              <c:pt idx="155">
                <c:v>170.76634133879531</c:v>
              </c:pt>
              <c:pt idx="156">
                <c:v>171.60794264412084</c:v>
              </c:pt>
              <c:pt idx="157">
                <c:v>169.08498263866986</c:v>
              </c:pt>
              <c:pt idx="158">
                <c:v>170.35250884647112</c:v>
              </c:pt>
              <c:pt idx="159">
                <c:v>169.25704128761728</c:v>
              </c:pt>
              <c:pt idx="160">
                <c:v>169.16713364351705</c:v>
              </c:pt>
              <c:pt idx="161">
                <c:v>169.8488384102325</c:v>
              </c:pt>
              <c:pt idx="162">
                <c:v>171.49680000000001</c:v>
              </c:pt>
              <c:pt idx="163">
                <c:v>172.29599999999999</c:v>
              </c:pt>
              <c:pt idx="164">
                <c:v>172.11</c:v>
              </c:pt>
              <c:pt idx="165">
                <c:v>172.29</c:v>
              </c:pt>
              <c:pt idx="166">
                <c:v>172.09806842985509</c:v>
              </c:pt>
              <c:pt idx="167">
                <c:v>172.31001535263255</c:v>
              </c:pt>
              <c:pt idx="168">
                <c:v>171.03</c:v>
              </c:pt>
              <c:pt idx="169">
                <c:v>171.73886237123781</c:v>
              </c:pt>
              <c:pt idx="170">
                <c:v>171.27</c:v>
              </c:pt>
              <c:pt idx="171">
                <c:v>171.16570732521623</c:v>
              </c:pt>
              <c:pt idx="172">
                <c:v>170.20644884675082</c:v>
              </c:pt>
              <c:pt idx="173">
                <c:v>167.65</c:v>
              </c:pt>
              <c:pt idx="174">
                <c:v>165.37166725889472</c:v>
              </c:pt>
              <c:pt idx="175">
                <c:v>164.56904961328641</c:v>
              </c:pt>
              <c:pt idx="176">
                <c:v>165.05336457107353</c:v>
              </c:pt>
              <c:pt idx="177">
                <c:v>165.18838360910283</c:v>
              </c:pt>
              <c:pt idx="178">
                <c:v>167.1891238044623</c:v>
              </c:pt>
              <c:pt idx="179">
                <c:v>170.91410431698947</c:v>
              </c:pt>
              <c:pt idx="180">
                <c:v>#N/A</c:v>
              </c:pt>
              <c:pt idx="181">
                <c:v>#N/A</c:v>
              </c:pt>
              <c:pt idx="182">
                <c:v>#N/A</c:v>
              </c:pt>
              <c:pt idx="183">
                <c:v>#N/A</c:v>
              </c:pt>
              <c:pt idx="184">
                <c:v>#N/A</c:v>
              </c:pt>
              <c:pt idx="185">
                <c:v>#N/A</c:v>
              </c:pt>
              <c:pt idx="186">
                <c:v>#N/A</c:v>
              </c:pt>
              <c:pt idx="187">
                <c:v>#N/A</c:v>
              </c:pt>
              <c:pt idx="188">
                <c:v>#N/A</c:v>
              </c:pt>
              <c:pt idx="189">
                <c:v>#N/A</c:v>
              </c:pt>
              <c:pt idx="190">
                <c:v>#N/A</c:v>
              </c:pt>
              <c:pt idx="191">
                <c:v>#N/A</c:v>
              </c:pt>
              <c:pt idx="192">
                <c:v>#N/A</c:v>
              </c:pt>
              <c:pt idx="193">
                <c:v>#N/A</c:v>
              </c:pt>
              <c:pt idx="194">
                <c:v>#N/A</c:v>
              </c:pt>
              <c:pt idx="195">
                <c:v>#N/A</c:v>
              </c:pt>
              <c:pt idx="196">
                <c:v>#N/A</c:v>
              </c:pt>
              <c:pt idx="197">
                <c:v>#N/A</c:v>
              </c:pt>
              <c:pt idx="198">
                <c:v>#N/A</c:v>
              </c:pt>
              <c:pt idx="199">
                <c:v>#N/A</c:v>
              </c:pt>
              <c:pt idx="200">
                <c:v>#N/A</c:v>
              </c:pt>
              <c:pt idx="201">
                <c:v>#N/A</c:v>
              </c:pt>
              <c:pt idx="202">
                <c:v>#N/A</c:v>
              </c:pt>
              <c:pt idx="203">
                <c:v>#N/A</c:v>
              </c:pt>
              <c:pt idx="204">
                <c:v>#N/A</c:v>
              </c:pt>
              <c:pt idx="205">
                <c:v>#N/A</c:v>
              </c:pt>
              <c:pt idx="206">
                <c:v>#N/A</c:v>
              </c:pt>
              <c:pt idx="207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91136"/>
        <c:axId val="40892672"/>
      </c:lineChart>
      <c:catAx>
        <c:axId val="408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0768"/>
        <c:crossesAt val="1100"/>
        <c:auto val="1"/>
        <c:lblAlgn val="ctr"/>
        <c:lblOffset val="100"/>
        <c:tickLblSkip val="13"/>
        <c:tickMarkSkip val="13"/>
        <c:noMultiLvlLbl val="0"/>
      </c:catAx>
      <c:valAx>
        <c:axId val="40880768"/>
        <c:scaling>
          <c:orientation val="minMax"/>
          <c:max val="2400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Saughterin1000 T</a:t>
                </a:r>
              </a:p>
            </c:rich>
          </c:tx>
          <c:layout>
            <c:manualLayout>
              <c:xMode val="edge"/>
              <c:yMode val="edge"/>
              <c:x val="7.57189754950356E-3"/>
              <c:y val="0.372133871867052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79232"/>
        <c:crosses val="autoZero"/>
        <c:crossBetween val="midCat"/>
        <c:majorUnit val="200"/>
        <c:minorUnit val="40"/>
      </c:valAx>
      <c:catAx>
        <c:axId val="4089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892672"/>
        <c:crosses val="autoZero"/>
        <c:auto val="1"/>
        <c:lblAlgn val="ctr"/>
        <c:lblOffset val="100"/>
        <c:noMultiLvlLbl val="0"/>
      </c:catAx>
      <c:valAx>
        <c:axId val="40892672"/>
        <c:scaling>
          <c:orientation val="minMax"/>
          <c:max val="202"/>
          <c:min val="105"/>
        </c:scaling>
        <c:delete val="0"/>
        <c:axPos val="r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Euro/ 100kg</a:t>
                </a:r>
              </a:p>
            </c:rich>
          </c:tx>
          <c:layout>
            <c:manualLayout>
              <c:xMode val="edge"/>
              <c:yMode val="edge"/>
              <c:x val="0.96163741000264868"/>
              <c:y val="0.42820883140902721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91136"/>
        <c:crosses val="max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39603650461127"/>
          <c:y val="0.92523683244257682"/>
          <c:w val="0.61029898785587577"/>
          <c:h val="6.627038200535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</c:oddHeader>
    </c:headerFooter>
    <c:pageMargins b="0.75" l="0.25" r="0.25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257175</xdr:colOff>
      <xdr:row>11</xdr:row>
      <xdr:rowOff>47625</xdr:rowOff>
    </xdr:from>
    <xdr:to>
      <xdr:col>10</xdr:col>
      <xdr:colOff>381000</xdr:colOff>
      <xdr:row>22</xdr:row>
      <xdr:rowOff>76200</xdr:rowOff>
    </xdr:to>
    <xdr:pic>
      <xdr:nvPicPr>
        <xdr:cNvPr id="61541" name="Picture 1" descr="Pi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2343150"/>
          <a:ext cx="29051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104775</xdr:colOff>
      <xdr:row>19</xdr:row>
      <xdr:rowOff>0</xdr:rowOff>
    </xdr:from>
    <xdr:to>
      <xdr:col>9</xdr:col>
      <xdr:colOff>57150</xdr:colOff>
      <xdr:row>23</xdr:row>
      <xdr:rowOff>76200</xdr:rowOff>
    </xdr:to>
    <xdr:pic>
      <xdr:nvPicPr>
        <xdr:cNvPr id="61542" name="Picture 2" descr="Pi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3590925"/>
          <a:ext cx="1171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8</xdr:col>
      <xdr:colOff>142875</xdr:colOff>
      <xdr:row>19</xdr:row>
      <xdr:rowOff>47625</xdr:rowOff>
    </xdr:from>
    <xdr:to>
      <xdr:col>10</xdr:col>
      <xdr:colOff>104775</xdr:colOff>
      <xdr:row>23</xdr:row>
      <xdr:rowOff>142875</xdr:rowOff>
    </xdr:to>
    <xdr:pic>
      <xdr:nvPicPr>
        <xdr:cNvPr id="61543" name="Picture 3" descr="Pi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638550"/>
          <a:ext cx="1181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190500</xdr:colOff>
      <xdr:row>19</xdr:row>
      <xdr:rowOff>28575</xdr:rowOff>
    </xdr:from>
    <xdr:to>
      <xdr:col>11</xdr:col>
      <xdr:colOff>152400</xdr:colOff>
      <xdr:row>23</xdr:row>
      <xdr:rowOff>123825</xdr:rowOff>
    </xdr:to>
    <xdr:pic>
      <xdr:nvPicPr>
        <xdr:cNvPr id="61544" name="Picture 4" descr="Pi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619500"/>
          <a:ext cx="1181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333375</xdr:colOff>
      <xdr:row>21</xdr:row>
      <xdr:rowOff>0</xdr:rowOff>
    </xdr:from>
    <xdr:to>
      <xdr:col>1</xdr:col>
      <xdr:colOff>590550</xdr:colOff>
      <xdr:row>22</xdr:row>
      <xdr:rowOff>9525</xdr:rowOff>
    </xdr:to>
    <xdr:sp macro="" textlink="">
      <xdr:nvSpPr>
        <xdr:cNvPr id="61545" name="AutoShape 5"/>
        <xdr:cNvSpPr>
          <a:spLocks noChangeArrowheads="1"/>
        </xdr:cNvSpPr>
      </xdr:nvSpPr>
      <xdr:spPr bwMode="auto">
        <a:xfrm>
          <a:off x="942975" y="3914775"/>
          <a:ext cx="257175" cy="171450"/>
        </a:xfrm>
        <a:prstGeom prst="rightArrow">
          <a:avLst>
            <a:gd name="adj1" fmla="val 50000"/>
            <a:gd name="adj2" fmla="val 3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206375</xdr:colOff>
      <xdr:row>5</xdr:row>
      <xdr:rowOff>85725</xdr:rowOff>
    </xdr:from>
    <xdr:to>
      <xdr:col>33</xdr:col>
      <xdr:colOff>473075</xdr:colOff>
      <xdr:row>37</xdr:row>
      <xdr:rowOff>76200</xdr:rowOff>
    </xdr:to>
    <xdr:graphicFrame macro="">
      <xdr:nvGraphicFramePr>
        <xdr:cNvPr id="3279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48</xdr:row>
      <xdr:rowOff>104775</xdr:rowOff>
    </xdr:from>
    <xdr:to>
      <xdr:col>16</xdr:col>
      <xdr:colOff>304800</xdr:colOff>
      <xdr:row>76</xdr:row>
      <xdr:rowOff>76200</xdr:rowOff>
    </xdr:to>
    <xdr:graphicFrame macro="">
      <xdr:nvGraphicFramePr>
        <xdr:cNvPr id="14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276225</xdr:colOff>
      <xdr:row>2</xdr:row>
      <xdr:rowOff>66675</xdr:rowOff>
    </xdr:from>
    <xdr:to>
      <xdr:col>32</xdr:col>
      <xdr:colOff>409575</xdr:colOff>
      <xdr:row>21</xdr:row>
      <xdr:rowOff>152400</xdr:rowOff>
    </xdr:to>
    <xdr:graphicFrame macro="">
      <xdr:nvGraphicFramePr>
        <xdr:cNvPr id="30741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0.41999</cdr:x>
      <cdr:y>0.75163</cdr:y>
    </cdr:from>
    <cdr:to>
      <cdr:x>0.99237</cdr:x>
      <cdr:y>0.82248</cdr:y>
    </cdr:to>
    <cdr:sp macro="" textlink="">
      <cdr:nvSpPr>
        <cdr:cNvPr id="31745" name="Text Box 122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3443" y="2437313"/>
          <a:ext cx="3570982" cy="229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Avg difference over the period is 50,62 €uro/100kg.</a:t>
          </a:r>
          <a:endParaRPr lang="en-GB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238125</xdr:colOff>
      <xdr:row>2</xdr:row>
      <xdr:rowOff>38100</xdr:rowOff>
    </xdr:from>
    <xdr:to>
      <xdr:col>35</xdr:col>
      <xdr:colOff>161925</xdr:colOff>
      <xdr:row>31</xdr:row>
      <xdr:rowOff>114300</xdr:rowOff>
    </xdr:to>
    <xdr:graphicFrame macro="">
      <xdr:nvGraphicFramePr>
        <xdr:cNvPr id="58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1</xdr:row>
      <xdr:rowOff>76200</xdr:rowOff>
    </xdr:from>
    <xdr:to>
      <xdr:col>12</xdr:col>
      <xdr:colOff>787400</xdr:colOff>
      <xdr:row>33</xdr:row>
      <xdr:rowOff>88900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40</xdr:row>
      <xdr:rowOff>63500</xdr:rowOff>
    </xdr:from>
    <xdr:to>
      <xdr:col>12</xdr:col>
      <xdr:colOff>825500</xdr:colOff>
      <xdr:row>72</xdr:row>
      <xdr:rowOff>101600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80</xdr:row>
      <xdr:rowOff>76200</xdr:rowOff>
    </xdr:from>
    <xdr:to>
      <xdr:col>12</xdr:col>
      <xdr:colOff>723900</xdr:colOff>
      <xdr:row>113</xdr:row>
      <xdr:rowOff>63500</xdr:rowOff>
    </xdr:to>
    <xdr:graphicFrame macro="">
      <xdr:nvGraphicFramePr>
        <xdr:cNvPr id="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0.29751</cdr:x>
      <cdr:y>0.13461</cdr:y>
    </cdr:from>
    <cdr:to>
      <cdr:x>0.29751</cdr:x>
      <cdr:y>0.86661</cdr:y>
    </cdr:to>
    <cdr:sp macro="" textlink="">
      <cdr:nvSpPr>
        <cdr:cNvPr id="96257" name="Line 20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70293" y="536363"/>
          <a:ext cx="0" cy="29167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0.48715</cdr:x>
      <cdr:y>0.13168</cdr:y>
    </cdr:from>
    <cdr:to>
      <cdr:x>0.48715</cdr:x>
      <cdr:y>0.86247</cdr:y>
    </cdr:to>
    <cdr:sp macro="" textlink="">
      <cdr:nvSpPr>
        <cdr:cNvPr id="96258" name="Line 20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062463" y="524688"/>
          <a:ext cx="0" cy="29119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0.01933</cdr:x>
      <cdr:y>0.9318</cdr:y>
    </cdr:from>
    <cdr:to>
      <cdr:x>0.42424</cdr:x>
      <cdr:y>1</cdr:y>
    </cdr:to>
    <cdr:sp macro="" textlink="">
      <cdr:nvSpPr>
        <cdr:cNvPr id="96259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523" y="3470275"/>
          <a:ext cx="2545477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Berlin Sans FB Demi"/>
            </a:rPr>
            <a:t>Source:     EU Commission DG AGRI</a:t>
          </a:r>
        </a:p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Berlin Sans FB Demi"/>
            </a:rPr>
            <a:t>slaughter as from April = forecast</a:t>
          </a:r>
          <a:endParaRPr lang="en-GB"/>
        </a:p>
      </cdr:txBody>
    </cdr:sp>
  </cdr:relSizeAnchor>
  <cdr:relSizeAnchor xmlns:cdr="http://schemas.openxmlformats.org/drawingml/2006/chartDrawing">
    <cdr:from>
      <cdr:x>0.10797</cdr:x>
      <cdr:y>0.72208</cdr:y>
    </cdr:from>
    <cdr:to>
      <cdr:x>0.3831</cdr:x>
      <cdr:y>0.84014</cdr:y>
    </cdr:to>
    <cdr:sp macro="" textlink="">
      <cdr:nvSpPr>
        <cdr:cNvPr id="96260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3279" y="2708423"/>
          <a:ext cx="1733117" cy="442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25" b="1" i="0" u="none" strike="noStrike" baseline="0">
              <a:solidFill>
                <a:srgbClr val="000000"/>
              </a:solidFill>
              <a:latin typeface="Berlin Sans FB Demi"/>
            </a:rPr>
            <a:t>NB:  Monthly Slaughter </a:t>
          </a:r>
        </a:p>
        <a:p xmlns:a="http://schemas.openxmlformats.org/drawingml/2006/main">
          <a:pPr algn="l" rtl="0">
            <a:defRPr sz="1000"/>
          </a:pPr>
          <a:r>
            <a:rPr lang="en-GB" sz="825" b="1" i="0" u="none" strike="noStrike" baseline="0">
              <a:solidFill>
                <a:srgbClr val="000000"/>
              </a:solidFill>
              <a:latin typeface="Berlin Sans FB Demi"/>
            </a:rPr>
            <a:t>"official" slaughter only</a:t>
          </a:r>
          <a:endParaRPr lang="en-GB"/>
        </a:p>
      </cdr:txBody>
    </cdr:sp>
  </cdr:relSizeAnchor>
  <cdr:relSizeAnchor xmlns:cdr="http://schemas.openxmlformats.org/drawingml/2006/chartDrawing">
    <cdr:from>
      <cdr:x>0.67836</cdr:x>
      <cdr:y>0.1319</cdr:y>
    </cdr:from>
    <cdr:to>
      <cdr:x>0.67836</cdr:x>
      <cdr:y>0.86172</cdr:y>
    </cdr:to>
    <cdr:sp macro="" textlink="">
      <cdr:nvSpPr>
        <cdr:cNvPr id="96261" name="Line 205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264510" y="525576"/>
          <a:ext cx="0" cy="29080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ircabc.europa.eu/faces/jsp/extension/wai/navigation/container.js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irca.europa.eu/Public/irc/agri/pig/library" TargetMode="External"/><Relationship Id="rId1" Type="http://schemas.openxmlformats.org/officeDocument/2006/relationships/hyperlink" Target="mailto:michiel.ruiter@ec.europa.eu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3"/>
  <sheetViews>
    <sheetView tabSelected="1" workbookViewId="0">
      <selection activeCell="W6" sqref="W6"/>
    </sheetView>
  </sheetViews>
  <sheetFormatPr defaultRowHeight="12.75"/>
  <cols>
    <col min="3" max="3" width="2.85546875" customWidth="1"/>
    <col min="7" max="7" width="14.28515625" customWidth="1"/>
  </cols>
  <sheetData>
    <row r="1" spans="1:17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26.25">
      <c r="A4" s="143" t="s">
        <v>190</v>
      </c>
      <c r="B4" s="159"/>
      <c r="C4" s="159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59"/>
      <c r="O4" s="159"/>
      <c r="P4" s="159"/>
      <c r="Q4" s="159"/>
    </row>
    <row r="5" spans="1:17" ht="26.25">
      <c r="A5" s="143" t="s">
        <v>192</v>
      </c>
      <c r="B5" s="159"/>
      <c r="C5" s="159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59"/>
      <c r="O5" s="159"/>
      <c r="P5" s="159"/>
      <c r="Q5" s="159"/>
    </row>
    <row r="6" spans="1:17" ht="26.25">
      <c r="A6" s="143" t="s">
        <v>191</v>
      </c>
      <c r="B6" s="159"/>
      <c r="C6" s="159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59"/>
      <c r="O6" s="159"/>
      <c r="P6" s="159"/>
      <c r="Q6" s="159"/>
    </row>
    <row r="7" spans="1:17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</row>
    <row r="8" spans="1:17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9" spans="1:17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pans="1:17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7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7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7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7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>
      <c r="A19" s="145" t="s">
        <v>188</v>
      </c>
      <c r="B19" s="146"/>
      <c r="C19" s="146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>
      <c r="A20" s="146"/>
      <c r="B20" s="145" t="s">
        <v>205</v>
      </c>
      <c r="C20" s="145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>
      <c r="A21" s="145" t="s">
        <v>189</v>
      </c>
      <c r="B21" s="145"/>
      <c r="C21" s="145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>
      <c r="A22" s="145"/>
      <c r="B22" s="168">
        <v>2013</v>
      </c>
      <c r="C22" s="168">
        <f>D31</f>
        <v>24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>
      <c r="A28" s="144"/>
      <c r="B28" s="145" t="s">
        <v>193</v>
      </c>
      <c r="C28" s="145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>
      <c r="A29" s="144"/>
      <c r="B29" s="147" t="s">
        <v>204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ht="13.5" thickBo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ht="29.25" customHeight="1" thickTop="1">
      <c r="A31" s="144"/>
      <c r="B31" s="148" t="s">
        <v>206</v>
      </c>
      <c r="C31" s="169"/>
      <c r="D31" s="149">
        <v>24</v>
      </c>
      <c r="E31" s="150" t="s">
        <v>194</v>
      </c>
      <c r="F31" s="150" t="s">
        <v>195</v>
      </c>
      <c r="G31" s="157" t="s">
        <v>200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>
      <c r="A32" s="144"/>
      <c r="B32" s="170" t="s">
        <v>196</v>
      </c>
      <c r="C32" s="172"/>
      <c r="D32" s="151">
        <f>+'weekly carcass'!N44</f>
        <v>170.91410431698947</v>
      </c>
      <c r="E32" s="152">
        <f>+'weekly carcass'!P44</f>
        <v>2.228018642955476E-2</v>
      </c>
      <c r="F32" s="152">
        <v>-4.5211456807616734E-3</v>
      </c>
      <c r="G32" s="153">
        <v>7.0894424673745737E-2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ht="13.5" thickBot="1">
      <c r="A33" s="144"/>
      <c r="B33" s="171" t="s">
        <v>197</v>
      </c>
      <c r="C33" s="173"/>
      <c r="D33" s="154">
        <f>'weekly piglets'!N31</f>
        <v>45.436754295154188</v>
      </c>
      <c r="E33" s="155">
        <f>+'weekly piglets'!P31</f>
        <v>8.1307267791468352E-3</v>
      </c>
      <c r="F33" s="155">
        <v>-4.2916904441692827E-2</v>
      </c>
      <c r="G33" s="156">
        <v>7.7134766087037621E-2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13.5" thickTop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>
      <c r="A35" s="144"/>
      <c r="B35" s="178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>
      <c r="A36" s="144"/>
      <c r="B36" s="178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</sheetData>
  <phoneticPr fontId="5" type="noConversion"/>
  <hyperlinks>
    <hyperlink ref="B29" r:id="rId1"/>
  </hyperlinks>
  <pageMargins left="0.75" right="0.75" top="1" bottom="1" header="0.5" footer="0.5"/>
  <pageSetup scale="8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74"/>
  <sheetViews>
    <sheetView zoomScale="75" zoomScaleNormal="75" workbookViewId="0">
      <selection activeCell="H52" sqref="H52"/>
    </sheetView>
  </sheetViews>
  <sheetFormatPr defaultRowHeight="12.75"/>
  <cols>
    <col min="1" max="1" width="14.42578125" customWidth="1"/>
    <col min="2" max="2" width="12.7109375" customWidth="1"/>
    <col min="3" max="12" width="10.7109375" customWidth="1"/>
    <col min="13" max="13" width="10.85546875" customWidth="1"/>
    <col min="14" max="14" width="10.7109375" style="16" customWidth="1"/>
    <col min="15" max="15" width="4.5703125" customWidth="1"/>
    <col min="16" max="16" width="10" customWidth="1"/>
    <col min="17" max="17" width="13.5703125" customWidth="1"/>
    <col min="18" max="18" width="16.42578125" customWidth="1"/>
    <col min="19" max="19" width="12.7109375" customWidth="1"/>
  </cols>
  <sheetData>
    <row r="1" spans="1:20" ht="18">
      <c r="A1" s="190" t="s">
        <v>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26"/>
    </row>
    <row r="2" spans="1:20" ht="16.5" customHeight="1">
      <c r="A2" s="86"/>
      <c r="B2" s="62"/>
      <c r="C2" s="60"/>
      <c r="D2" s="60"/>
      <c r="E2" s="60"/>
      <c r="F2" s="61"/>
      <c r="G2" s="61"/>
      <c r="H2" s="62"/>
      <c r="I2" s="61"/>
      <c r="J2" s="61"/>
      <c r="K2" s="61"/>
      <c r="L2" s="45"/>
      <c r="M2" s="36"/>
      <c r="O2" s="16"/>
      <c r="P2" s="16"/>
    </row>
    <row r="3" spans="1:20" ht="15">
      <c r="A3" s="3"/>
      <c r="B3" s="35"/>
      <c r="C3" s="165">
        <v>41358</v>
      </c>
      <c r="D3" s="165">
        <v>41365</v>
      </c>
      <c r="E3" s="165">
        <v>41372</v>
      </c>
      <c r="F3" s="165">
        <v>41379</v>
      </c>
      <c r="G3" s="165">
        <v>41386</v>
      </c>
      <c r="H3" s="165">
        <v>41393</v>
      </c>
      <c r="I3" s="165">
        <v>41400</v>
      </c>
      <c r="J3" s="165">
        <v>41407</v>
      </c>
      <c r="K3" s="165">
        <v>41414</v>
      </c>
      <c r="L3" s="165">
        <v>41421</v>
      </c>
      <c r="M3" s="165">
        <v>41428</v>
      </c>
      <c r="N3" s="165">
        <v>41435</v>
      </c>
      <c r="O3" s="37"/>
      <c r="P3" s="37" t="s">
        <v>103</v>
      </c>
      <c r="Q3" s="67"/>
    </row>
    <row r="4" spans="1:20">
      <c r="A4" s="3"/>
      <c r="B4" s="3"/>
      <c r="C4" s="165">
        <v>41364</v>
      </c>
      <c r="D4" s="165">
        <v>41371</v>
      </c>
      <c r="E4" s="165">
        <v>41378</v>
      </c>
      <c r="F4" s="165">
        <v>41385</v>
      </c>
      <c r="G4" s="165">
        <v>41392</v>
      </c>
      <c r="H4" s="165">
        <v>41399</v>
      </c>
      <c r="I4" s="165">
        <v>41406</v>
      </c>
      <c r="J4" s="165">
        <v>41413</v>
      </c>
      <c r="K4" s="165">
        <v>41420</v>
      </c>
      <c r="L4" s="165">
        <v>41427</v>
      </c>
      <c r="M4" s="165">
        <v>41434</v>
      </c>
      <c r="N4" s="165">
        <v>41441</v>
      </c>
      <c r="O4" s="37"/>
      <c r="P4" s="37" t="s">
        <v>104</v>
      </c>
      <c r="Q4" s="188" t="s">
        <v>128</v>
      </c>
      <c r="R4" s="189"/>
    </row>
    <row r="5" spans="1:20" ht="16.5" customHeight="1">
      <c r="A5" s="124"/>
      <c r="B5" s="124"/>
      <c r="C5" s="127"/>
      <c r="D5" s="128"/>
      <c r="E5" s="78"/>
      <c r="F5" s="79"/>
      <c r="G5" s="80"/>
      <c r="K5" s="179"/>
      <c r="L5" s="174" t="s">
        <v>105</v>
      </c>
      <c r="M5" s="175"/>
      <c r="N5" s="161"/>
      <c r="P5" s="59"/>
      <c r="Q5" s="88" t="s">
        <v>185</v>
      </c>
      <c r="R5" s="158" t="s">
        <v>198</v>
      </c>
    </row>
    <row r="6" spans="1:20">
      <c r="A6" s="4" t="s">
        <v>164</v>
      </c>
      <c r="B6" s="39" t="s">
        <v>14</v>
      </c>
      <c r="C6" s="162">
        <v>154.69999999999999</v>
      </c>
      <c r="D6" s="162">
        <v>155.9</v>
      </c>
      <c r="E6" s="162">
        <v>155.6</v>
      </c>
      <c r="F6" s="162">
        <v>156.80000000000001</v>
      </c>
      <c r="G6" s="162">
        <v>157</v>
      </c>
      <c r="H6" s="162">
        <v>152.5</v>
      </c>
      <c r="I6" s="162">
        <v>147</v>
      </c>
      <c r="J6" s="162">
        <v>146.6</v>
      </c>
      <c r="K6" s="162">
        <v>147.5</v>
      </c>
      <c r="L6" s="162">
        <v>146.6</v>
      </c>
      <c r="M6" s="162">
        <v>147</v>
      </c>
      <c r="N6" s="162">
        <v>155.4</v>
      </c>
      <c r="P6" s="125">
        <f>+(N6/M6)-1</f>
        <v>5.7142857142857162E-2</v>
      </c>
      <c r="Q6" s="66">
        <v>4.1000000000000002E-2</v>
      </c>
      <c r="R6" s="66">
        <v>4.2999999999999997E-2</v>
      </c>
      <c r="S6" s="4" t="s">
        <v>1</v>
      </c>
      <c r="T6" s="66"/>
    </row>
    <row r="7" spans="1:20">
      <c r="A7" s="4" t="s">
        <v>100</v>
      </c>
      <c r="B7" s="39" t="s">
        <v>14</v>
      </c>
      <c r="C7" s="162">
        <v>198.96209999999999</v>
      </c>
      <c r="D7" s="162">
        <v>195.8329</v>
      </c>
      <c r="E7" s="162">
        <v>194.96369999999999</v>
      </c>
      <c r="F7" s="162">
        <v>194.96369999999999</v>
      </c>
      <c r="G7" s="162">
        <v>189.9632</v>
      </c>
      <c r="H7" s="162">
        <v>188.53149999999999</v>
      </c>
      <c r="I7" s="162">
        <v>186.73689999999999</v>
      </c>
      <c r="J7" s="162">
        <v>186.73689999999999</v>
      </c>
      <c r="K7" s="162">
        <v>186.4812</v>
      </c>
      <c r="L7" s="162">
        <v>186.4812</v>
      </c>
      <c r="M7" s="162">
        <v>186.108</v>
      </c>
      <c r="N7" s="162">
        <v>185.68870000000001</v>
      </c>
      <c r="P7" s="71">
        <f t="shared" ref="P7:P44" si="0">+(N7/M7)-1</f>
        <v>-2.2529928858512349E-3</v>
      </c>
      <c r="Q7" s="66">
        <v>5.0000000000000001E-3</v>
      </c>
      <c r="R7" s="66">
        <v>4.0000000000000001E-3</v>
      </c>
      <c r="S7" s="4" t="s">
        <v>100</v>
      </c>
      <c r="T7" s="66"/>
    </row>
    <row r="8" spans="1:20">
      <c r="A8" s="116" t="s">
        <v>153</v>
      </c>
      <c r="B8" s="26" t="s">
        <v>90</v>
      </c>
      <c r="C8" s="163">
        <v>389.13</v>
      </c>
      <c r="D8" s="163">
        <v>383.01</v>
      </c>
      <c r="E8" s="163">
        <v>381.31</v>
      </c>
      <c r="F8" s="163">
        <v>381.31</v>
      </c>
      <c r="G8" s="163">
        <v>371.53</v>
      </c>
      <c r="H8" s="163">
        <v>368.73</v>
      </c>
      <c r="I8" s="163">
        <v>365.22</v>
      </c>
      <c r="J8" s="163">
        <v>365.22</v>
      </c>
      <c r="K8" s="163">
        <v>364.72</v>
      </c>
      <c r="L8" s="163">
        <v>364.72</v>
      </c>
      <c r="M8" s="163">
        <v>363.99</v>
      </c>
      <c r="N8" s="163">
        <v>363.17</v>
      </c>
      <c r="P8" s="70">
        <f t="shared" si="0"/>
        <v>-2.2528091431083253E-3</v>
      </c>
      <c r="S8" s="116" t="s">
        <v>153</v>
      </c>
      <c r="T8" s="66"/>
    </row>
    <row r="9" spans="1:20">
      <c r="A9" s="4" t="s">
        <v>165</v>
      </c>
      <c r="B9" s="39" t="s">
        <v>14</v>
      </c>
      <c r="C9" s="162">
        <v>163.44040000000001</v>
      </c>
      <c r="D9" s="162">
        <v>164.01519999999999</v>
      </c>
      <c r="E9" s="162">
        <v>163.92609999999999</v>
      </c>
      <c r="F9" s="162">
        <v>163.3176</v>
      </c>
      <c r="G9" s="162">
        <v>165.1454</v>
      </c>
      <c r="H9" s="162">
        <v>168.30119999999999</v>
      </c>
      <c r="I9" s="162">
        <v>167.36349999999999</v>
      </c>
      <c r="J9" s="162">
        <v>165.30029999999999</v>
      </c>
      <c r="K9" s="162">
        <v>164.67699999999999</v>
      </c>
      <c r="L9" s="162">
        <v>166.67769999999999</v>
      </c>
      <c r="M9" s="162">
        <v>168.50460000000001</v>
      </c>
      <c r="N9" s="162">
        <v>170.17679999999999</v>
      </c>
      <c r="P9" s="71">
        <f t="shared" si="0"/>
        <v>9.9237646924770218E-3</v>
      </c>
      <c r="Q9" s="66">
        <v>1.2999999999999999E-2</v>
      </c>
      <c r="R9" s="66">
        <v>0.01</v>
      </c>
      <c r="S9" s="4" t="s">
        <v>53</v>
      </c>
      <c r="T9" s="66"/>
    </row>
    <row r="10" spans="1:20">
      <c r="A10" s="116" t="s">
        <v>154</v>
      </c>
      <c r="B10" s="26" t="s">
        <v>58</v>
      </c>
      <c r="C10" s="163">
        <v>4212</v>
      </c>
      <c r="D10" s="163">
        <v>4230</v>
      </c>
      <c r="E10" s="163">
        <v>4234</v>
      </c>
      <c r="F10" s="163">
        <v>4224</v>
      </c>
      <c r="G10" s="163">
        <v>4270</v>
      </c>
      <c r="H10" s="163">
        <v>4327</v>
      </c>
      <c r="I10" s="163">
        <v>4312</v>
      </c>
      <c r="J10" s="163">
        <v>4286</v>
      </c>
      <c r="K10" s="163">
        <v>4290</v>
      </c>
      <c r="L10" s="163">
        <v>4309</v>
      </c>
      <c r="M10" s="163">
        <v>4333</v>
      </c>
      <c r="N10" s="163">
        <v>4368</v>
      </c>
      <c r="P10" s="70">
        <f t="shared" si="0"/>
        <v>8.0775444264944429E-3</v>
      </c>
      <c r="S10" s="116" t="s">
        <v>154</v>
      </c>
      <c r="T10" s="66"/>
    </row>
    <row r="11" spans="1:20">
      <c r="A11" s="4" t="s">
        <v>184</v>
      </c>
      <c r="B11" s="2" t="s">
        <v>14</v>
      </c>
      <c r="C11" s="162">
        <v>154.4128</v>
      </c>
      <c r="D11" s="162">
        <v>154.40280000000001</v>
      </c>
      <c r="E11" s="162">
        <v>154.38470000000001</v>
      </c>
      <c r="F11" s="162">
        <v>154.3776</v>
      </c>
      <c r="G11" s="162">
        <v>154.3844</v>
      </c>
      <c r="H11" s="162">
        <v>154.3877</v>
      </c>
      <c r="I11" s="162">
        <v>150.26150000000001</v>
      </c>
      <c r="J11" s="162">
        <v>150.26609999999999</v>
      </c>
      <c r="K11" s="162">
        <v>150.26730000000001</v>
      </c>
      <c r="L11" s="162">
        <v>150.25030000000001</v>
      </c>
      <c r="M11" s="162">
        <v>150.23390000000001</v>
      </c>
      <c r="N11" s="162">
        <v>153.1309</v>
      </c>
      <c r="P11" s="71">
        <f t="shared" si="0"/>
        <v>1.9283264296540148E-2</v>
      </c>
      <c r="Q11" s="66">
        <v>8.5000000000000006E-2</v>
      </c>
      <c r="R11" s="66">
        <v>8.3000000000000004E-2</v>
      </c>
      <c r="S11" s="4" t="s">
        <v>2</v>
      </c>
      <c r="T11" s="66"/>
    </row>
    <row r="12" spans="1:20">
      <c r="A12" s="116" t="s">
        <v>186</v>
      </c>
      <c r="B12" s="26" t="s">
        <v>15</v>
      </c>
      <c r="C12" s="163">
        <v>1151</v>
      </c>
      <c r="D12" s="163">
        <v>1151</v>
      </c>
      <c r="E12" s="163">
        <v>1151</v>
      </c>
      <c r="F12" s="163">
        <v>1151</v>
      </c>
      <c r="G12" s="163">
        <v>1151</v>
      </c>
      <c r="H12" s="163">
        <v>1151</v>
      </c>
      <c r="I12" s="163">
        <v>1120</v>
      </c>
      <c r="J12" s="163">
        <v>1120</v>
      </c>
      <c r="K12" s="163">
        <v>1120</v>
      </c>
      <c r="L12" s="163">
        <v>1120</v>
      </c>
      <c r="M12" s="163">
        <v>1120</v>
      </c>
      <c r="N12" s="163">
        <v>1142</v>
      </c>
      <c r="P12" s="70">
        <f t="shared" si="0"/>
        <v>1.9642857142857073E-2</v>
      </c>
      <c r="S12" s="116" t="s">
        <v>155</v>
      </c>
      <c r="T12" s="66"/>
    </row>
    <row r="13" spans="1:20">
      <c r="A13" s="4" t="s">
        <v>166</v>
      </c>
      <c r="B13" s="39" t="s">
        <v>14</v>
      </c>
      <c r="C13" s="167">
        <v>171.36</v>
      </c>
      <c r="D13" s="167">
        <v>171.36</v>
      </c>
      <c r="E13" s="167">
        <v>172.38</v>
      </c>
      <c r="F13" s="167">
        <v>173.4</v>
      </c>
      <c r="G13" s="167">
        <v>170.34</v>
      </c>
      <c r="H13" s="167">
        <v>165.24</v>
      </c>
      <c r="I13" s="167">
        <v>163.19999999999999</v>
      </c>
      <c r="J13" s="167">
        <v>163.19999999999999</v>
      </c>
      <c r="K13" s="167">
        <v>163.19999999999999</v>
      </c>
      <c r="L13" s="167">
        <v>163.19999999999999</v>
      </c>
      <c r="M13" s="167">
        <v>167.28</v>
      </c>
      <c r="N13" s="167">
        <v>171.36</v>
      </c>
      <c r="P13" s="71">
        <f>+(N13/M13)-1</f>
        <v>2.4390243902439046E-2</v>
      </c>
      <c r="Q13" s="66">
        <v>0.17499999999999999</v>
      </c>
      <c r="R13" s="66">
        <v>0.186</v>
      </c>
      <c r="S13" s="4" t="s">
        <v>3</v>
      </c>
      <c r="T13" s="66"/>
    </row>
    <row r="14" spans="1:20">
      <c r="A14" s="4" t="s">
        <v>167</v>
      </c>
      <c r="B14" s="2" t="s">
        <v>14</v>
      </c>
      <c r="C14" s="167">
        <v>169.4</v>
      </c>
      <c r="D14" s="167">
        <v>168.94</v>
      </c>
      <c r="E14" s="167">
        <v>167.94</v>
      </c>
      <c r="F14" s="167">
        <v>168.57</v>
      </c>
      <c r="G14" s="167">
        <v>172.41</v>
      </c>
      <c r="H14" s="167">
        <v>172.51</v>
      </c>
      <c r="I14" s="167">
        <v>173.23</v>
      </c>
      <c r="J14" s="167">
        <v>172.84</v>
      </c>
      <c r="K14" s="180">
        <v>171.5</v>
      </c>
      <c r="L14" s="167">
        <v>172.93</v>
      </c>
      <c r="M14" s="167">
        <v>170.23</v>
      </c>
      <c r="N14" s="167">
        <v>169.19</v>
      </c>
      <c r="P14" s="71">
        <f>+(N14/M14)-1</f>
        <v>-6.1093814251306222E-3</v>
      </c>
      <c r="Q14" s="66">
        <v>2E-3</v>
      </c>
      <c r="R14" s="66">
        <v>2E-3</v>
      </c>
      <c r="S14" s="4" t="s">
        <v>40</v>
      </c>
      <c r="T14" s="66"/>
    </row>
    <row r="15" spans="1:20">
      <c r="A15" s="16" t="s">
        <v>101</v>
      </c>
      <c r="B15" s="39" t="s">
        <v>14</v>
      </c>
      <c r="C15" s="167">
        <v>198.16</v>
      </c>
      <c r="D15" s="167">
        <v>196.3</v>
      </c>
      <c r="E15" s="167">
        <v>194.44</v>
      </c>
      <c r="F15" s="167">
        <v>192.21</v>
      </c>
      <c r="G15" s="167">
        <v>192.21</v>
      </c>
      <c r="H15" s="167">
        <v>191.29</v>
      </c>
      <c r="I15" s="167">
        <v>191.29</v>
      </c>
      <c r="J15" s="167">
        <v>191.29</v>
      </c>
      <c r="K15" s="180">
        <v>191.21</v>
      </c>
      <c r="L15" s="167">
        <v>189.8</v>
      </c>
      <c r="M15" s="167">
        <v>189.8</v>
      </c>
      <c r="N15" s="167">
        <v>189.24</v>
      </c>
      <c r="P15" s="71">
        <f t="shared" ref="P15:P20" si="1">+(N15/M15)-1</f>
        <v>-2.9504741833509263E-3</v>
      </c>
      <c r="Q15" s="66">
        <v>7.0000000000000001E-3</v>
      </c>
      <c r="R15" s="66">
        <v>7.0000000000000001E-3</v>
      </c>
      <c r="S15" s="16" t="s">
        <v>101</v>
      </c>
      <c r="T15" s="66"/>
    </row>
    <row r="16" spans="1:20" ht="12.75" customHeight="1">
      <c r="A16" s="44" t="s">
        <v>168</v>
      </c>
      <c r="B16" s="39" t="s">
        <v>14</v>
      </c>
      <c r="C16" s="167">
        <v>189.34</v>
      </c>
      <c r="D16" s="167">
        <v>194.42</v>
      </c>
      <c r="E16" s="167">
        <v>192.8</v>
      </c>
      <c r="F16" s="167">
        <v>192.11</v>
      </c>
      <c r="G16" s="167">
        <v>192.08</v>
      </c>
      <c r="H16" s="167">
        <v>189.77</v>
      </c>
      <c r="I16" s="167">
        <v>186.64</v>
      </c>
      <c r="J16" s="167">
        <v>182.86</v>
      </c>
      <c r="K16" s="180">
        <v>184.84</v>
      </c>
      <c r="L16" s="167">
        <v>184.78</v>
      </c>
      <c r="M16" s="167">
        <v>186.55</v>
      </c>
      <c r="N16" s="167">
        <v>189.48</v>
      </c>
      <c r="P16" s="71">
        <f t="shared" si="1"/>
        <v>1.5706244974537542E-2</v>
      </c>
      <c r="Q16" s="66">
        <v>0.16600000000000001</v>
      </c>
      <c r="R16" s="66">
        <v>0.17299999999999999</v>
      </c>
      <c r="S16" s="44" t="s">
        <v>4</v>
      </c>
      <c r="T16" s="66"/>
    </row>
    <row r="17" spans="1:20" ht="12.75" customHeight="1">
      <c r="A17" s="44" t="s">
        <v>5</v>
      </c>
      <c r="B17" s="39" t="s">
        <v>14</v>
      </c>
      <c r="C17" s="167">
        <v>164</v>
      </c>
      <c r="D17" s="167">
        <v>163</v>
      </c>
      <c r="E17" s="167">
        <v>161</v>
      </c>
      <c r="F17" s="167">
        <v>159</v>
      </c>
      <c r="G17" s="167">
        <v>156</v>
      </c>
      <c r="H17" s="167">
        <v>153</v>
      </c>
      <c r="I17" s="167">
        <v>153</v>
      </c>
      <c r="J17" s="167">
        <v>154</v>
      </c>
      <c r="K17" s="180">
        <v>154</v>
      </c>
      <c r="L17" s="167">
        <v>155</v>
      </c>
      <c r="M17" s="167">
        <v>157</v>
      </c>
      <c r="N17" s="167">
        <v>162</v>
      </c>
      <c r="P17" s="71">
        <f t="shared" si="1"/>
        <v>3.1847133757961776E-2</v>
      </c>
      <c r="Q17" s="66">
        <v>9.6000000000000002E-2</v>
      </c>
      <c r="R17" s="66">
        <v>9.4E-2</v>
      </c>
      <c r="S17" s="44" t="s">
        <v>5</v>
      </c>
      <c r="T17" s="66"/>
    </row>
    <row r="18" spans="1:20">
      <c r="A18" s="44" t="s">
        <v>169</v>
      </c>
      <c r="B18" s="39" t="s">
        <v>14</v>
      </c>
      <c r="C18" s="167">
        <v>168.29</v>
      </c>
      <c r="D18" s="167">
        <v>168.39</v>
      </c>
      <c r="E18" s="167">
        <v>168.41</v>
      </c>
      <c r="F18" s="167">
        <v>164.46</v>
      </c>
      <c r="G18" s="167">
        <v>164.46</v>
      </c>
      <c r="H18" s="167">
        <v>164.43</v>
      </c>
      <c r="I18" s="167">
        <v>160.6</v>
      </c>
      <c r="J18" s="167">
        <v>160.54</v>
      </c>
      <c r="K18" s="180">
        <v>160.72999999999999</v>
      </c>
      <c r="L18" s="167">
        <v>160.99</v>
      </c>
      <c r="M18" s="167">
        <v>160.77000000000001</v>
      </c>
      <c r="N18" s="167">
        <v>160.96</v>
      </c>
      <c r="P18" s="71">
        <f t="shared" si="1"/>
        <v>1.1818125272127222E-3</v>
      </c>
      <c r="Q18" s="66">
        <v>0.01</v>
      </c>
      <c r="R18" s="66">
        <v>0.01</v>
      </c>
      <c r="S18" s="44" t="s">
        <v>6</v>
      </c>
      <c r="T18" s="66"/>
    </row>
    <row r="19" spans="1:20">
      <c r="A19" s="4" t="s">
        <v>170</v>
      </c>
      <c r="B19" s="39" t="s">
        <v>14</v>
      </c>
      <c r="C19" s="167">
        <v>176.24</v>
      </c>
      <c r="D19" s="167">
        <v>172.31</v>
      </c>
      <c r="E19" s="167">
        <v>166.48</v>
      </c>
      <c r="F19" s="167">
        <v>163.84</v>
      </c>
      <c r="G19" s="167">
        <v>163.84</v>
      </c>
      <c r="H19" s="167">
        <v>163.84</v>
      </c>
      <c r="I19" s="167">
        <v>163.84</v>
      </c>
      <c r="J19" s="167">
        <v>163.75</v>
      </c>
      <c r="K19" s="180">
        <v>163.63999999999999</v>
      </c>
      <c r="L19" s="167">
        <v>163.55000000000001</v>
      </c>
      <c r="M19" s="167">
        <v>164.66</v>
      </c>
      <c r="N19" s="167">
        <v>164.66</v>
      </c>
      <c r="P19" s="71">
        <f t="shared" si="1"/>
        <v>0</v>
      </c>
      <c r="Q19" s="66">
        <v>0.06</v>
      </c>
      <c r="R19" s="66">
        <v>6.3E-2</v>
      </c>
      <c r="S19" s="4" t="s">
        <v>7</v>
      </c>
      <c r="T19" s="66"/>
    </row>
    <row r="20" spans="1:20">
      <c r="A20" s="4" t="s">
        <v>171</v>
      </c>
      <c r="B20" s="2" t="s">
        <v>14</v>
      </c>
      <c r="C20" s="167">
        <v>210</v>
      </c>
      <c r="D20" s="167">
        <v>209</v>
      </c>
      <c r="E20" s="167">
        <v>200</v>
      </c>
      <c r="F20" s="167">
        <v>209</v>
      </c>
      <c r="G20" s="167">
        <v>204</v>
      </c>
      <c r="H20" s="167">
        <v>210</v>
      </c>
      <c r="I20" s="167">
        <v>210</v>
      </c>
      <c r="J20" s="167">
        <v>210</v>
      </c>
      <c r="K20" s="180">
        <v>210</v>
      </c>
      <c r="L20" s="167">
        <v>209</v>
      </c>
      <c r="M20" s="167">
        <v>209</v>
      </c>
      <c r="N20" s="167">
        <v>209</v>
      </c>
      <c r="P20" s="71">
        <f t="shared" si="1"/>
        <v>0</v>
      </c>
      <c r="Q20" s="66">
        <v>3.0000000000000001E-3</v>
      </c>
      <c r="R20" s="66">
        <v>3.0000000000000001E-3</v>
      </c>
      <c r="S20" s="4" t="s">
        <v>41</v>
      </c>
      <c r="T20" s="66"/>
    </row>
    <row r="21" spans="1:20">
      <c r="A21" s="4" t="s">
        <v>172</v>
      </c>
      <c r="B21" s="2" t="s">
        <v>14</v>
      </c>
      <c r="C21" s="167">
        <v>179.04329999999999</v>
      </c>
      <c r="D21" s="167">
        <v>178.8854</v>
      </c>
      <c r="E21" s="167">
        <v>172.76339999999999</v>
      </c>
      <c r="F21" s="167">
        <v>183.50569999999999</v>
      </c>
      <c r="G21" s="167">
        <v>173.22890000000001</v>
      </c>
      <c r="H21" s="167">
        <v>178.5359</v>
      </c>
      <c r="I21" s="167">
        <v>175.5607</v>
      </c>
      <c r="J21" s="167">
        <v>178.29910000000001</v>
      </c>
      <c r="K21" s="180">
        <v>178.1499</v>
      </c>
      <c r="L21" s="167">
        <v>179.1387</v>
      </c>
      <c r="M21" s="167">
        <v>176.68100000000001</v>
      </c>
      <c r="N21" s="167">
        <v>175.68039999999999</v>
      </c>
      <c r="P21" s="71">
        <f t="shared" si="0"/>
        <v>-5.6633141084780902E-3</v>
      </c>
      <c r="Q21" s="66">
        <v>2E-3</v>
      </c>
      <c r="R21" s="66">
        <v>3.0000000000000001E-3</v>
      </c>
      <c r="S21" s="4" t="s">
        <v>42</v>
      </c>
      <c r="T21" s="66"/>
    </row>
    <row r="22" spans="1:20">
      <c r="A22" s="116" t="s">
        <v>156</v>
      </c>
      <c r="B22" s="26" t="s">
        <v>54</v>
      </c>
      <c r="C22" s="163">
        <v>125.65</v>
      </c>
      <c r="D22" s="163">
        <v>125.46</v>
      </c>
      <c r="E22" s="163">
        <v>121.08</v>
      </c>
      <c r="F22" s="163">
        <v>128.53</v>
      </c>
      <c r="G22" s="163">
        <v>121.28</v>
      </c>
      <c r="H22" s="163">
        <v>124.97</v>
      </c>
      <c r="I22" s="163">
        <v>122.89</v>
      </c>
      <c r="J22" s="163">
        <v>124.71</v>
      </c>
      <c r="K22" s="163">
        <v>124.71</v>
      </c>
      <c r="L22" s="181">
        <v>125.63</v>
      </c>
      <c r="M22" s="181">
        <v>124.02</v>
      </c>
      <c r="N22" s="181">
        <v>123.3</v>
      </c>
      <c r="P22" s="70">
        <f t="shared" si="0"/>
        <v>-5.8055152394774767E-3</v>
      </c>
      <c r="R22" s="66"/>
      <c r="S22" s="116" t="s">
        <v>156</v>
      </c>
      <c r="T22" s="66"/>
    </row>
    <row r="23" spans="1:20">
      <c r="A23" s="44" t="s">
        <v>173</v>
      </c>
      <c r="B23" s="2" t="s">
        <v>14</v>
      </c>
      <c r="C23" s="162">
        <v>173.02189999999999</v>
      </c>
      <c r="D23" s="162">
        <v>175.80510000000001</v>
      </c>
      <c r="E23" s="162">
        <v>174.90729999999999</v>
      </c>
      <c r="F23" s="162">
        <v>174.39760000000001</v>
      </c>
      <c r="G23" s="162">
        <v>176.10059999999999</v>
      </c>
      <c r="H23" s="162">
        <v>174.35990000000001</v>
      </c>
      <c r="I23" s="162">
        <v>172.21680000000001</v>
      </c>
      <c r="J23" s="162">
        <v>169.05119999999999</v>
      </c>
      <c r="K23" s="162">
        <v>173.45050000000001</v>
      </c>
      <c r="L23" s="182">
        <v>171.9503</v>
      </c>
      <c r="M23" s="182">
        <v>172.93790000000001</v>
      </c>
      <c r="N23" s="182">
        <v>176.72030000000001</v>
      </c>
      <c r="P23" s="71">
        <f t="shared" si="0"/>
        <v>2.1871434775141863E-2</v>
      </c>
      <c r="Q23" s="66">
        <v>6.0000000000000001E-3</v>
      </c>
      <c r="R23" s="66">
        <v>5.0000000000000001E-3</v>
      </c>
      <c r="S23" s="44" t="s">
        <v>43</v>
      </c>
      <c r="T23" s="66"/>
    </row>
    <row r="24" spans="1:20">
      <c r="A24" s="116" t="s">
        <v>157</v>
      </c>
      <c r="B24" s="26" t="s">
        <v>55</v>
      </c>
      <c r="C24" s="163">
        <v>597.41</v>
      </c>
      <c r="D24" s="163">
        <v>607.02</v>
      </c>
      <c r="E24" s="163">
        <v>603.91999999999996</v>
      </c>
      <c r="F24" s="163">
        <v>602.16</v>
      </c>
      <c r="G24" s="163">
        <v>608.04</v>
      </c>
      <c r="H24" s="163">
        <v>602.03</v>
      </c>
      <c r="I24" s="163">
        <v>594.63</v>
      </c>
      <c r="J24" s="163">
        <v>583.70000000000005</v>
      </c>
      <c r="K24" s="163">
        <v>598.89</v>
      </c>
      <c r="L24" s="181">
        <v>593.71</v>
      </c>
      <c r="M24" s="181">
        <v>597.12</v>
      </c>
      <c r="N24" s="181">
        <v>610.17999999999995</v>
      </c>
      <c r="P24" s="70">
        <f t="shared" si="0"/>
        <v>2.187165058949625E-2</v>
      </c>
      <c r="R24" s="66"/>
      <c r="S24" s="116" t="s">
        <v>157</v>
      </c>
      <c r="T24" s="66"/>
    </row>
    <row r="25" spans="1:20">
      <c r="A25" s="44" t="s">
        <v>8</v>
      </c>
      <c r="B25" s="39" t="s">
        <v>14</v>
      </c>
      <c r="C25" s="162">
        <v>170.3</v>
      </c>
      <c r="D25" s="162">
        <v>168.5</v>
      </c>
      <c r="E25" s="162">
        <v>170.7</v>
      </c>
      <c r="F25" s="162">
        <v>172.6</v>
      </c>
      <c r="G25" s="162">
        <v>172.6</v>
      </c>
      <c r="H25" s="162">
        <v>170.7</v>
      </c>
      <c r="I25" s="162">
        <v>161.9</v>
      </c>
      <c r="J25" s="162">
        <v>162.80000000000001</v>
      </c>
      <c r="K25" s="162">
        <v>161.19999999999999</v>
      </c>
      <c r="L25" s="182">
        <v>161.4</v>
      </c>
      <c r="M25" s="182">
        <v>166.3</v>
      </c>
      <c r="N25" s="182">
        <v>163.9</v>
      </c>
      <c r="P25" s="71">
        <f t="shared" si="0"/>
        <v>-1.4431749849669329E-2</v>
      </c>
      <c r="Q25" s="87">
        <v>5.9999999999999995E-4</v>
      </c>
      <c r="R25" s="87">
        <v>6.9999999999999999E-4</v>
      </c>
      <c r="S25" s="44" t="s">
        <v>8</v>
      </c>
      <c r="T25" s="66"/>
    </row>
    <row r="26" spans="1:20">
      <c r="A26" s="44" t="s">
        <v>174</v>
      </c>
      <c r="B26" s="2" t="s">
        <v>14</v>
      </c>
      <c r="C26" s="162">
        <v>167.3152</v>
      </c>
      <c r="D26" s="162">
        <v>168.95339999999999</v>
      </c>
      <c r="E26" s="162">
        <v>170.56379999999999</v>
      </c>
      <c r="F26" s="162">
        <v>170.78299999999999</v>
      </c>
      <c r="G26" s="162">
        <v>169.25579999999999</v>
      </c>
      <c r="H26" s="162">
        <v>166.59790000000001</v>
      </c>
      <c r="I26" s="162">
        <v>165.67230000000001</v>
      </c>
      <c r="J26" s="162">
        <v>165.8109</v>
      </c>
      <c r="K26" s="162">
        <v>166.8802</v>
      </c>
      <c r="L26" s="182">
        <v>166.56450000000001</v>
      </c>
      <c r="M26" s="182">
        <v>166.83359999999999</v>
      </c>
      <c r="N26" s="182">
        <v>173.5181</v>
      </c>
      <c r="P26" s="71">
        <f t="shared" si="0"/>
        <v>4.0066869023985596E-2</v>
      </c>
      <c r="Q26" s="66">
        <v>2.1000000000000001E-2</v>
      </c>
      <c r="R26" s="66">
        <v>0.02</v>
      </c>
      <c r="S26" s="44" t="s">
        <v>46</v>
      </c>
      <c r="T26" s="66"/>
    </row>
    <row r="27" spans="1:20">
      <c r="A27" s="116" t="s">
        <v>158</v>
      </c>
      <c r="B27" s="26" t="s">
        <v>56</v>
      </c>
      <c r="C27" s="163">
        <v>51044.99</v>
      </c>
      <c r="D27" s="163">
        <v>51084.03</v>
      </c>
      <c r="E27" s="163">
        <v>50719.09</v>
      </c>
      <c r="F27" s="163">
        <v>50566.41</v>
      </c>
      <c r="G27" s="163">
        <v>50810.84</v>
      </c>
      <c r="H27" s="163">
        <v>49724.23</v>
      </c>
      <c r="I27" s="163">
        <v>48792.15</v>
      </c>
      <c r="J27" s="163">
        <v>48462.74</v>
      </c>
      <c r="K27" s="163">
        <v>48467.03</v>
      </c>
      <c r="L27" s="181">
        <v>48519.3</v>
      </c>
      <c r="M27" s="181">
        <v>49252.15</v>
      </c>
      <c r="N27" s="181">
        <v>51229.97</v>
      </c>
      <c r="P27" s="70">
        <f t="shared" si="0"/>
        <v>4.0157028677935802E-2</v>
      </c>
      <c r="R27" s="66"/>
      <c r="S27" s="116" t="s">
        <v>158</v>
      </c>
      <c r="T27" s="66"/>
    </row>
    <row r="28" spans="1:20">
      <c r="A28" s="44" t="s">
        <v>175</v>
      </c>
      <c r="B28" s="39" t="s">
        <v>14</v>
      </c>
      <c r="C28" s="162">
        <v>237</v>
      </c>
      <c r="D28" s="162">
        <v>237</v>
      </c>
      <c r="E28" s="162">
        <v>237</v>
      </c>
      <c r="F28" s="162">
        <v>237</v>
      </c>
      <c r="G28" s="162">
        <v>237</v>
      </c>
      <c r="H28" s="162">
        <v>237</v>
      </c>
      <c r="I28" s="162">
        <v>237</v>
      </c>
      <c r="J28" s="162">
        <v>237</v>
      </c>
      <c r="K28" s="162">
        <v>237</v>
      </c>
      <c r="L28" s="162">
        <v>237</v>
      </c>
      <c r="M28" s="162">
        <v>237</v>
      </c>
      <c r="N28" s="187">
        <v>237</v>
      </c>
      <c r="P28" s="71">
        <f t="shared" si="0"/>
        <v>0</v>
      </c>
      <c r="Q28" s="87">
        <v>4.0000000000000002E-4</v>
      </c>
      <c r="R28" s="87">
        <v>2.9999999999999997E-4</v>
      </c>
      <c r="S28" s="44" t="s">
        <v>47</v>
      </c>
      <c r="T28" s="66"/>
    </row>
    <row r="29" spans="1:20" s="16" customFormat="1">
      <c r="A29" s="4" t="s">
        <v>176</v>
      </c>
      <c r="B29" s="39" t="s">
        <v>14</v>
      </c>
      <c r="C29" s="162">
        <v>154.54</v>
      </c>
      <c r="D29" s="162">
        <v>155.29</v>
      </c>
      <c r="E29" s="162">
        <v>155.52000000000001</v>
      </c>
      <c r="F29" s="162">
        <v>157.25</v>
      </c>
      <c r="G29" s="162">
        <v>157.24</v>
      </c>
      <c r="H29" s="162">
        <v>151.66999999999999</v>
      </c>
      <c r="I29" s="162">
        <v>147.75</v>
      </c>
      <c r="J29" s="162">
        <v>147.72999999999999</v>
      </c>
      <c r="K29" s="162">
        <v>147.85</v>
      </c>
      <c r="L29" s="182">
        <v>147.78</v>
      </c>
      <c r="M29" s="182">
        <v>148.91999999999999</v>
      </c>
      <c r="N29" s="182">
        <v>156.26</v>
      </c>
      <c r="P29" s="71">
        <f t="shared" si="0"/>
        <v>4.9288208434058678E-2</v>
      </c>
      <c r="Q29" s="66">
        <v>0.08</v>
      </c>
      <c r="R29" s="66">
        <v>8.1000000000000003E-2</v>
      </c>
      <c r="S29" s="4" t="s">
        <v>9</v>
      </c>
      <c r="T29" s="66"/>
    </row>
    <row r="30" spans="1:20">
      <c r="A30" s="4" t="s">
        <v>177</v>
      </c>
      <c r="B30" s="39" t="s">
        <v>14</v>
      </c>
      <c r="C30" s="162">
        <v>168.48</v>
      </c>
      <c r="D30" s="162">
        <v>168.21</v>
      </c>
      <c r="E30" s="162">
        <v>167.99</v>
      </c>
      <c r="F30" s="162">
        <v>168.02</v>
      </c>
      <c r="G30" s="162">
        <v>168</v>
      </c>
      <c r="H30" s="162">
        <v>161.85</v>
      </c>
      <c r="I30" s="162">
        <v>157.68</v>
      </c>
      <c r="J30" s="162">
        <v>158.15</v>
      </c>
      <c r="K30" s="162">
        <v>157.81</v>
      </c>
      <c r="L30" s="182">
        <v>157.81</v>
      </c>
      <c r="M30" s="182">
        <v>160.13999999999999</v>
      </c>
      <c r="N30" s="185">
        <v>160.13999999999999</v>
      </c>
      <c r="P30" s="71">
        <f t="shared" si="0"/>
        <v>0</v>
      </c>
      <c r="Q30" s="66">
        <v>2.1000000000000001E-2</v>
      </c>
      <c r="R30" s="66">
        <v>0.02</v>
      </c>
      <c r="S30" s="4" t="s">
        <v>10</v>
      </c>
      <c r="T30" s="66"/>
    </row>
    <row r="31" spans="1:20">
      <c r="A31" s="4" t="s">
        <v>178</v>
      </c>
      <c r="B31" s="2" t="s">
        <v>14</v>
      </c>
      <c r="C31" s="162">
        <v>170.15539999999999</v>
      </c>
      <c r="D31" s="162">
        <v>170.5061</v>
      </c>
      <c r="E31" s="162">
        <v>173.5615</v>
      </c>
      <c r="F31" s="162">
        <v>173.14859999999999</v>
      </c>
      <c r="G31" s="162">
        <v>171.5428</v>
      </c>
      <c r="H31" s="162">
        <v>167.74520000000001</v>
      </c>
      <c r="I31" s="162">
        <v>164.99080000000001</v>
      </c>
      <c r="J31" s="162">
        <v>163.06389999999999</v>
      </c>
      <c r="K31" s="162">
        <v>164.19489999999999</v>
      </c>
      <c r="L31" s="182">
        <v>164.4872</v>
      </c>
      <c r="M31" s="182">
        <v>168.5171</v>
      </c>
      <c r="N31" s="182">
        <v>173.2433</v>
      </c>
      <c r="P31" s="71">
        <f t="shared" si="0"/>
        <v>2.8045818495571195E-2</v>
      </c>
      <c r="Q31" s="66">
        <v>9.4E-2</v>
      </c>
      <c r="R31" s="66">
        <v>8.7999999999999995E-2</v>
      </c>
      <c r="S31" s="4" t="s">
        <v>48</v>
      </c>
      <c r="T31" s="66"/>
    </row>
    <row r="32" spans="1:20">
      <c r="A32" s="116" t="s">
        <v>187</v>
      </c>
      <c r="B32" s="26" t="s">
        <v>57</v>
      </c>
      <c r="C32" s="163">
        <v>710.8</v>
      </c>
      <c r="D32" s="163">
        <v>713.02</v>
      </c>
      <c r="E32" s="163">
        <v>715.79</v>
      </c>
      <c r="F32" s="163">
        <v>711.47</v>
      </c>
      <c r="G32" s="163">
        <v>709.3</v>
      </c>
      <c r="H32" s="163">
        <v>695.39</v>
      </c>
      <c r="I32" s="163">
        <v>683.38</v>
      </c>
      <c r="J32" s="163">
        <v>679.55</v>
      </c>
      <c r="K32" s="163">
        <v>687.89</v>
      </c>
      <c r="L32" s="181">
        <v>696.07</v>
      </c>
      <c r="M32" s="181">
        <v>720.17</v>
      </c>
      <c r="N32" s="181">
        <v>738.14</v>
      </c>
      <c r="P32" s="70">
        <f t="shared" si="0"/>
        <v>2.4952441784578783E-2</v>
      </c>
      <c r="R32" s="66"/>
      <c r="S32" s="116" t="s">
        <v>159</v>
      </c>
      <c r="T32" s="66"/>
    </row>
    <row r="33" spans="1:20">
      <c r="A33" s="4" t="s">
        <v>11</v>
      </c>
      <c r="B33" s="39" t="s">
        <v>14</v>
      </c>
      <c r="C33" s="162">
        <v>181</v>
      </c>
      <c r="D33" s="162">
        <v>181</v>
      </c>
      <c r="E33" s="162">
        <v>181</v>
      </c>
      <c r="F33" s="162">
        <v>181</v>
      </c>
      <c r="G33" s="162">
        <v>181</v>
      </c>
      <c r="H33" s="162">
        <v>181</v>
      </c>
      <c r="I33" s="162">
        <v>177</v>
      </c>
      <c r="J33" s="162">
        <v>175</v>
      </c>
      <c r="K33" s="162">
        <v>175</v>
      </c>
      <c r="L33" s="182">
        <v>173</v>
      </c>
      <c r="M33" s="182">
        <v>174</v>
      </c>
      <c r="N33" s="182">
        <v>179</v>
      </c>
      <c r="P33" s="71">
        <f t="shared" si="0"/>
        <v>2.8735632183908066E-2</v>
      </c>
      <c r="Q33" s="66">
        <v>1.4999999999999999E-2</v>
      </c>
      <c r="R33" s="66">
        <v>1.2999999999999999E-2</v>
      </c>
      <c r="S33" s="4" t="s">
        <v>11</v>
      </c>
      <c r="T33" s="66"/>
    </row>
    <row r="34" spans="1:20">
      <c r="A34" s="44" t="s">
        <v>61</v>
      </c>
      <c r="B34" s="2" t="s">
        <v>14</v>
      </c>
      <c r="C34" s="162">
        <v>162.45529999999999</v>
      </c>
      <c r="D34" s="162">
        <v>160.04140000000001</v>
      </c>
      <c r="E34" s="162">
        <v>159.92490000000001</v>
      </c>
      <c r="F34" s="162">
        <v>159.79259999999999</v>
      </c>
      <c r="G34" s="162">
        <v>162.25210000000001</v>
      </c>
      <c r="H34" s="162">
        <v>165.06399999999999</v>
      </c>
      <c r="I34" s="162">
        <v>165.91239999999999</v>
      </c>
      <c r="J34" s="162">
        <v>166.59819999999999</v>
      </c>
      <c r="K34" s="162">
        <v>166.6559</v>
      </c>
      <c r="L34" s="182">
        <v>169.2276</v>
      </c>
      <c r="M34" s="182">
        <v>167.7704</v>
      </c>
      <c r="N34" s="182">
        <v>169.8921</v>
      </c>
      <c r="P34" s="71">
        <f t="shared" si="0"/>
        <v>1.2646450148536381E-2</v>
      </c>
      <c r="Q34" s="66">
        <v>3.9E-2</v>
      </c>
      <c r="R34" s="66">
        <v>3.5999999999999997E-2</v>
      </c>
      <c r="S34" s="44" t="s">
        <v>61</v>
      </c>
      <c r="T34" s="66"/>
    </row>
    <row r="35" spans="1:20">
      <c r="A35" s="116" t="s">
        <v>160</v>
      </c>
      <c r="B35" s="26" t="s">
        <v>62</v>
      </c>
      <c r="C35" s="163">
        <v>717.86</v>
      </c>
      <c r="D35" s="163">
        <v>707.52</v>
      </c>
      <c r="E35" s="163">
        <v>703.64</v>
      </c>
      <c r="F35" s="163">
        <v>699.12</v>
      </c>
      <c r="G35" s="163">
        <v>705.88</v>
      </c>
      <c r="H35" s="163">
        <v>713.14</v>
      </c>
      <c r="I35" s="163">
        <v>716.5</v>
      </c>
      <c r="J35" s="163">
        <v>721.82</v>
      </c>
      <c r="K35" s="163">
        <v>725.12</v>
      </c>
      <c r="L35" s="181">
        <v>736.95</v>
      </c>
      <c r="M35" s="181">
        <v>747.82</v>
      </c>
      <c r="N35" s="181">
        <v>763.67</v>
      </c>
      <c r="P35" s="70">
        <f t="shared" si="0"/>
        <v>2.1194939958813386E-2</v>
      </c>
      <c r="R35" s="66"/>
      <c r="S35" s="116" t="s">
        <v>160</v>
      </c>
      <c r="T35" s="66"/>
    </row>
    <row r="36" spans="1:20">
      <c r="A36" s="4" t="s">
        <v>179</v>
      </c>
      <c r="B36" s="39" t="s">
        <v>14</v>
      </c>
      <c r="C36" s="162">
        <v>160.94999999999999</v>
      </c>
      <c r="D36" s="162">
        <v>162.01</v>
      </c>
      <c r="E36" s="162">
        <v>166.6</v>
      </c>
      <c r="F36" s="162">
        <v>167.64</v>
      </c>
      <c r="G36" s="162">
        <v>168.11</v>
      </c>
      <c r="H36" s="162">
        <v>164.98</v>
      </c>
      <c r="I36" s="162">
        <v>158.09</v>
      </c>
      <c r="J36" s="162">
        <v>157.26</v>
      </c>
      <c r="K36" s="162">
        <v>158.01</v>
      </c>
      <c r="L36" s="182">
        <v>157.29</v>
      </c>
      <c r="M36" s="182">
        <v>159.41</v>
      </c>
      <c r="N36" s="182">
        <v>165.99</v>
      </c>
      <c r="P36" s="71">
        <f t="shared" si="0"/>
        <v>4.1277209710808727E-2</v>
      </c>
      <c r="Q36" s="66">
        <v>3.0000000000000001E-3</v>
      </c>
      <c r="R36" s="66">
        <v>2E-3</v>
      </c>
      <c r="S36" s="4" t="s">
        <v>44</v>
      </c>
      <c r="T36" s="66"/>
    </row>
    <row r="37" spans="1:20">
      <c r="A37" s="4" t="s">
        <v>180</v>
      </c>
      <c r="B37" s="2" t="s">
        <v>14</v>
      </c>
      <c r="C37" s="162">
        <v>167.85</v>
      </c>
      <c r="D37" s="162">
        <v>172.76</v>
      </c>
      <c r="E37" s="162">
        <v>169.9</v>
      </c>
      <c r="F37" s="162">
        <v>169.18</v>
      </c>
      <c r="G37" s="162">
        <v>168.81</v>
      </c>
      <c r="H37" s="162">
        <v>170.54</v>
      </c>
      <c r="I37" s="162">
        <v>169.08</v>
      </c>
      <c r="J37" s="162">
        <v>167.06</v>
      </c>
      <c r="K37" s="162">
        <v>167.62</v>
      </c>
      <c r="L37" s="182">
        <v>169.7</v>
      </c>
      <c r="M37" s="182">
        <v>168.34</v>
      </c>
      <c r="N37" s="182">
        <v>172.4</v>
      </c>
      <c r="P37" s="71">
        <f t="shared" si="0"/>
        <v>2.4117856718545827E-2</v>
      </c>
      <c r="Q37" s="66">
        <v>5.0000000000000001E-3</v>
      </c>
      <c r="R37" s="66">
        <v>4.0000000000000001E-3</v>
      </c>
      <c r="S37" s="4" t="s">
        <v>45</v>
      </c>
      <c r="T37" s="66"/>
    </row>
    <row r="38" spans="1:20">
      <c r="A38" s="4" t="s">
        <v>181</v>
      </c>
      <c r="B38" s="39" t="s">
        <v>14</v>
      </c>
      <c r="C38" s="162">
        <v>183.73</v>
      </c>
      <c r="D38" s="162">
        <v>184.36</v>
      </c>
      <c r="E38" s="162">
        <v>184.45</v>
      </c>
      <c r="F38" s="162">
        <v>184.78</v>
      </c>
      <c r="G38" s="162">
        <v>183.93</v>
      </c>
      <c r="H38" s="162">
        <v>184.14</v>
      </c>
      <c r="I38" s="162">
        <v>181.35</v>
      </c>
      <c r="J38" s="162">
        <v>179.94</v>
      </c>
      <c r="K38" s="162">
        <v>177.96</v>
      </c>
      <c r="L38" s="182">
        <v>179.85</v>
      </c>
      <c r="M38" s="182">
        <v>177.19</v>
      </c>
      <c r="N38" s="182">
        <v>178.66</v>
      </c>
      <c r="P38" s="71">
        <f t="shared" si="0"/>
        <v>8.296179242620827E-3</v>
      </c>
      <c r="Q38" s="66">
        <v>8.9999999999999993E-3</v>
      </c>
      <c r="R38" s="66">
        <v>8.9999999999999993E-3</v>
      </c>
      <c r="S38" s="4" t="s">
        <v>12</v>
      </c>
      <c r="T38" s="66"/>
    </row>
    <row r="39" spans="1:20">
      <c r="A39" s="4" t="s">
        <v>182</v>
      </c>
      <c r="B39" s="2" t="s">
        <v>14</v>
      </c>
      <c r="C39" s="162">
        <v>186.52070000000001</v>
      </c>
      <c r="D39" s="162">
        <v>191.76580000000001</v>
      </c>
      <c r="E39" s="162">
        <v>187.40049999999999</v>
      </c>
      <c r="F39" s="162">
        <v>185.64619999999999</v>
      </c>
      <c r="G39" s="162">
        <v>182.1326</v>
      </c>
      <c r="H39" s="162">
        <v>182.12860000000001</v>
      </c>
      <c r="I39" s="162">
        <v>182.0368</v>
      </c>
      <c r="J39" s="162">
        <v>180.34309999999999</v>
      </c>
      <c r="K39" s="162">
        <v>180.17750000000001</v>
      </c>
      <c r="L39" s="182">
        <v>179.40180000000001</v>
      </c>
      <c r="M39" s="182">
        <v>196.74979999999999</v>
      </c>
      <c r="N39" s="182">
        <v>195.49629999999999</v>
      </c>
      <c r="P39" s="71">
        <f t="shared" si="0"/>
        <v>-6.3710357011799168E-3</v>
      </c>
      <c r="Q39" s="66">
        <v>1.0999999999999999E-2</v>
      </c>
      <c r="R39" s="66">
        <v>1.0999999999999999E-2</v>
      </c>
      <c r="S39" s="4" t="s">
        <v>13</v>
      </c>
      <c r="T39" s="66"/>
    </row>
    <row r="40" spans="1:20">
      <c r="A40" s="116" t="s">
        <v>161</v>
      </c>
      <c r="B40" s="30" t="s">
        <v>16</v>
      </c>
      <c r="C40" s="163">
        <v>1561</v>
      </c>
      <c r="D40" s="163">
        <v>1604</v>
      </c>
      <c r="E40" s="163">
        <v>1565</v>
      </c>
      <c r="F40" s="163">
        <v>1567</v>
      </c>
      <c r="G40" s="163">
        <v>1559</v>
      </c>
      <c r="H40" s="163">
        <v>1556</v>
      </c>
      <c r="I40" s="163">
        <v>1555</v>
      </c>
      <c r="J40" s="163">
        <v>1549</v>
      </c>
      <c r="K40" s="163">
        <v>1546</v>
      </c>
      <c r="L40" s="181">
        <v>1541</v>
      </c>
      <c r="M40" s="181">
        <v>1696</v>
      </c>
      <c r="N40" s="181">
        <v>1696</v>
      </c>
      <c r="P40" s="70">
        <f t="shared" si="0"/>
        <v>0</v>
      </c>
      <c r="R40" s="66"/>
      <c r="S40" s="116" t="s">
        <v>161</v>
      </c>
      <c r="T40" s="66"/>
    </row>
    <row r="41" spans="1:20">
      <c r="A41" s="6" t="s">
        <v>183</v>
      </c>
      <c r="B41" s="2" t="s">
        <v>14</v>
      </c>
      <c r="C41" s="162">
        <v>180.88069999999999</v>
      </c>
      <c r="D41" s="162">
        <v>181.34399999999999</v>
      </c>
      <c r="E41" s="162">
        <v>181.12119999999999</v>
      </c>
      <c r="F41" s="162">
        <v>182.7552</v>
      </c>
      <c r="G41" s="162">
        <v>184.5017</v>
      </c>
      <c r="H41" s="162">
        <v>186.95429999999999</v>
      </c>
      <c r="I41" s="162">
        <v>187.476</v>
      </c>
      <c r="J41" s="162">
        <v>188.68700000000001</v>
      </c>
      <c r="K41" s="162">
        <v>188.2801</v>
      </c>
      <c r="L41" s="182">
        <v>188.05240000000001</v>
      </c>
      <c r="M41" s="182">
        <v>188.96709999999999</v>
      </c>
      <c r="N41" s="182">
        <v>190.60830000000001</v>
      </c>
      <c r="P41" s="71">
        <f t="shared" si="0"/>
        <v>8.6851097360336471E-3</v>
      </c>
      <c r="Q41" s="66">
        <v>0.03</v>
      </c>
      <c r="R41" s="66">
        <v>2.9000000000000001E-2</v>
      </c>
      <c r="S41" s="133" t="s">
        <v>152</v>
      </c>
      <c r="T41" s="66"/>
    </row>
    <row r="42" spans="1:20">
      <c r="A42" s="116" t="s">
        <v>162</v>
      </c>
      <c r="B42" s="26" t="s">
        <v>17</v>
      </c>
      <c r="C42" s="163">
        <v>153.37</v>
      </c>
      <c r="D42" s="163">
        <v>153.68</v>
      </c>
      <c r="E42" s="163">
        <v>154.16</v>
      </c>
      <c r="F42" s="163">
        <v>156.24</v>
      </c>
      <c r="G42" s="163">
        <v>156.58000000000001</v>
      </c>
      <c r="H42" s="163">
        <v>157.72</v>
      </c>
      <c r="I42" s="163">
        <v>158.29</v>
      </c>
      <c r="J42" s="163">
        <v>159.52000000000001</v>
      </c>
      <c r="K42" s="163">
        <v>160.41999999999999</v>
      </c>
      <c r="L42" s="181">
        <v>160.86000000000001</v>
      </c>
      <c r="M42" s="181">
        <v>161</v>
      </c>
      <c r="N42" s="181">
        <v>162.19</v>
      </c>
      <c r="P42" s="70">
        <f t="shared" si="0"/>
        <v>7.3913043478259777E-3</v>
      </c>
      <c r="S42" s="131" t="s">
        <v>152</v>
      </c>
      <c r="T42" s="66"/>
    </row>
    <row r="43" spans="1:20">
      <c r="C43" s="164"/>
      <c r="D43" s="164"/>
      <c r="E43" s="164"/>
      <c r="F43" s="164"/>
      <c r="G43" s="164"/>
      <c r="H43" s="164"/>
      <c r="I43" s="164"/>
      <c r="J43" s="164"/>
      <c r="K43" s="164"/>
      <c r="L43" s="183"/>
      <c r="M43" s="183"/>
      <c r="N43" s="183"/>
      <c r="P43" s="132"/>
      <c r="T43" s="66"/>
    </row>
    <row r="44" spans="1:20">
      <c r="A44" s="4" t="s">
        <v>0</v>
      </c>
      <c r="B44" s="2" t="s">
        <v>14</v>
      </c>
      <c r="C44" s="162">
        <v>171.0307</v>
      </c>
      <c r="D44" s="162">
        <v>171.7389</v>
      </c>
      <c r="E44" s="162">
        <v>171.2663</v>
      </c>
      <c r="F44" s="162">
        <v>171.16569999999999</v>
      </c>
      <c r="G44" s="162">
        <v>170.2064</v>
      </c>
      <c r="H44" s="162">
        <v>167.6395</v>
      </c>
      <c r="I44" s="162">
        <v>165.34649999999999</v>
      </c>
      <c r="J44" s="162">
        <v>164.56880000000001</v>
      </c>
      <c r="K44" s="162">
        <v>165.05330000000001</v>
      </c>
      <c r="L44" s="162">
        <v>165.1884</v>
      </c>
      <c r="M44" s="162">
        <v>167.1891</v>
      </c>
      <c r="N44" s="162">
        <v>170.91410431698947</v>
      </c>
      <c r="P44" s="71">
        <f t="shared" si="0"/>
        <v>2.228018642955476E-2</v>
      </c>
      <c r="Q44" s="68">
        <f>SUM(Q6:Q41)</f>
        <v>1</v>
      </c>
      <c r="R44" s="68">
        <f>SUM(R6:R41)</f>
        <v>1</v>
      </c>
      <c r="S44" t="s">
        <v>0</v>
      </c>
      <c r="T44" s="66"/>
    </row>
    <row r="45" spans="1:20">
      <c r="P45" s="49"/>
      <c r="T45" s="66"/>
    </row>
    <row r="46" spans="1:20" ht="12.75" customHeight="1">
      <c r="Q46" s="72"/>
    </row>
    <row r="47" spans="1:20" ht="12.75" customHeight="1">
      <c r="A47" s="44"/>
      <c r="B47" s="3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P47">
        <f>(N44/M44)-1</f>
        <v>2.228018642955476E-2</v>
      </c>
    </row>
    <row r="48" spans="1:20">
      <c r="A48" s="44"/>
      <c r="B48" s="39"/>
      <c r="C48" s="14"/>
      <c r="D48" s="14"/>
      <c r="E48" s="14"/>
      <c r="F48" s="42"/>
      <c r="G48" s="14"/>
      <c r="H48" s="14"/>
      <c r="I48" s="14"/>
      <c r="J48" s="14"/>
      <c r="K48" s="14"/>
      <c r="L48" s="14"/>
      <c r="M48" s="14"/>
    </row>
    <row r="49" spans="1:15">
      <c r="A49" s="114" t="s">
        <v>150</v>
      </c>
      <c r="B49" s="2"/>
      <c r="C49" s="5"/>
      <c r="D49" s="5"/>
      <c r="E49" s="5"/>
      <c r="F49" s="5"/>
      <c r="G49" s="42"/>
      <c r="H49" s="5"/>
      <c r="I49" s="5"/>
      <c r="J49" s="5"/>
      <c r="K49" s="5"/>
      <c r="L49" s="5"/>
      <c r="M49" s="14"/>
      <c r="N49" s="14"/>
      <c r="O49" s="14"/>
    </row>
    <row r="50" spans="1:15" ht="15">
      <c r="A50" s="25" t="s">
        <v>147</v>
      </c>
      <c r="B50" s="19"/>
      <c r="C50" s="19"/>
      <c r="D50" s="19"/>
      <c r="E50" s="19"/>
      <c r="F50" s="20"/>
      <c r="G50" s="43"/>
      <c r="I50" s="32"/>
      <c r="J50" s="142"/>
    </row>
    <row r="51" spans="1:15" ht="30" customHeight="1">
      <c r="A51" s="204" t="s">
        <v>151</v>
      </c>
      <c r="B51" s="205"/>
      <c r="C51" s="205"/>
      <c r="D51" s="205"/>
      <c r="E51" s="205"/>
      <c r="F51" s="206"/>
      <c r="G51" s="43"/>
    </row>
    <row r="52" spans="1:15" ht="54" customHeight="1">
      <c r="A52" s="205" t="s">
        <v>149</v>
      </c>
      <c r="B52" s="205"/>
      <c r="C52" s="205"/>
      <c r="D52" s="205"/>
      <c r="E52" s="205"/>
      <c r="F52" s="206"/>
      <c r="G52" s="43"/>
    </row>
    <row r="53" spans="1:15">
      <c r="A53" s="109" t="s">
        <v>148</v>
      </c>
      <c r="B53" s="40"/>
      <c r="C53" s="40"/>
      <c r="D53" s="40"/>
      <c r="E53" s="40"/>
      <c r="F53" s="41"/>
    </row>
    <row r="54" spans="1:15">
      <c r="A54" s="200" t="s">
        <v>26</v>
      </c>
      <c r="B54" s="201"/>
      <c r="C54" s="202"/>
      <c r="D54" s="110" t="s">
        <v>28</v>
      </c>
      <c r="E54" s="21"/>
      <c r="F54" s="22"/>
    </row>
    <row r="55" spans="1:15">
      <c r="A55" s="194" t="s">
        <v>145</v>
      </c>
      <c r="B55" s="195"/>
      <c r="C55" s="196"/>
      <c r="D55" s="111" t="s">
        <v>144</v>
      </c>
      <c r="E55" s="21"/>
      <c r="F55" s="22"/>
    </row>
    <row r="56" spans="1:15">
      <c r="A56" s="191" t="s">
        <v>29</v>
      </c>
      <c r="B56" s="192"/>
      <c r="C56" s="193"/>
      <c r="D56" s="112" t="s">
        <v>27</v>
      </c>
      <c r="E56" s="21"/>
      <c r="F56" s="22"/>
    </row>
    <row r="57" spans="1:15">
      <c r="A57" s="191" t="s">
        <v>37</v>
      </c>
      <c r="B57" s="192"/>
      <c r="C57" s="193"/>
      <c r="D57" s="112" t="s">
        <v>30</v>
      </c>
      <c r="E57" s="21"/>
      <c r="F57" s="22"/>
    </row>
    <row r="58" spans="1:15">
      <c r="A58" s="191" t="s">
        <v>38</v>
      </c>
      <c r="B58" s="192"/>
      <c r="C58" s="193"/>
      <c r="D58" s="112" t="s">
        <v>32</v>
      </c>
      <c r="E58" s="21"/>
      <c r="F58" s="22"/>
    </row>
    <row r="59" spans="1:15">
      <c r="A59" s="191" t="s">
        <v>39</v>
      </c>
      <c r="B59" s="192"/>
      <c r="C59" s="193"/>
      <c r="D59" s="112" t="s">
        <v>33</v>
      </c>
      <c r="E59" s="21"/>
      <c r="F59" s="22"/>
    </row>
    <row r="60" spans="1:15">
      <c r="A60" s="197" t="s">
        <v>31</v>
      </c>
      <c r="B60" s="198"/>
      <c r="C60" s="199"/>
      <c r="D60" s="113" t="s">
        <v>34</v>
      </c>
      <c r="E60" s="23"/>
      <c r="F60" s="24"/>
    </row>
    <row r="62" spans="1:15" ht="25.5" customHeight="1">
      <c r="A62" s="203" t="s">
        <v>146</v>
      </c>
      <c r="B62" s="203"/>
      <c r="C62" s="203"/>
      <c r="D62" s="203"/>
      <c r="E62" s="203"/>
      <c r="F62" s="203"/>
    </row>
    <row r="65" spans="1:6" ht="15.75">
      <c r="A65" s="75" t="s">
        <v>59</v>
      </c>
      <c r="B65" s="76" t="s">
        <v>60</v>
      </c>
      <c r="C65" s="75"/>
      <c r="D65" s="75"/>
    </row>
    <row r="67" spans="1:6" ht="15.75">
      <c r="A67" s="75" t="s">
        <v>124</v>
      </c>
      <c r="B67" s="83" t="s">
        <v>125</v>
      </c>
      <c r="C67" s="84"/>
      <c r="D67" s="84"/>
      <c r="E67" s="84"/>
      <c r="F67" s="84"/>
    </row>
    <row r="68" spans="1:6">
      <c r="A68" s="36"/>
      <c r="B68" s="16"/>
      <c r="C68" s="16"/>
      <c r="D68" s="16"/>
      <c r="E68" s="16"/>
    </row>
    <row r="69" spans="1:6">
      <c r="A69" s="36"/>
      <c r="B69" s="16"/>
      <c r="C69" s="16"/>
      <c r="D69" s="16"/>
      <c r="E69" s="16"/>
    </row>
    <row r="70" spans="1:6">
      <c r="A70" s="36"/>
      <c r="B70" s="16"/>
      <c r="C70" s="16"/>
      <c r="D70" s="16"/>
      <c r="E70" s="16"/>
    </row>
    <row r="71" spans="1:6">
      <c r="A71" s="36"/>
      <c r="B71" s="16"/>
      <c r="C71" s="16"/>
      <c r="D71" s="16"/>
      <c r="E71" s="16"/>
    </row>
    <row r="72" spans="1:6">
      <c r="A72" s="36"/>
      <c r="B72" s="16"/>
      <c r="C72" s="16"/>
      <c r="D72" s="16"/>
      <c r="E72" s="16"/>
    </row>
    <row r="73" spans="1:6">
      <c r="A73" s="16"/>
      <c r="B73" s="16"/>
      <c r="C73" s="16"/>
      <c r="D73" s="16"/>
      <c r="E73" s="16"/>
    </row>
    <row r="74" spans="1:6">
      <c r="A74" s="36"/>
      <c r="B74" s="16"/>
      <c r="C74" s="16"/>
      <c r="D74" s="16"/>
      <c r="E74" s="16"/>
    </row>
  </sheetData>
  <mergeCells count="12">
    <mergeCell ref="A59:C59"/>
    <mergeCell ref="A60:C60"/>
    <mergeCell ref="A54:C54"/>
    <mergeCell ref="A62:F62"/>
    <mergeCell ref="A51:F51"/>
    <mergeCell ref="A52:F52"/>
    <mergeCell ref="Q4:R4"/>
    <mergeCell ref="A1:N1"/>
    <mergeCell ref="A56:C56"/>
    <mergeCell ref="A57:C57"/>
    <mergeCell ref="A58:C58"/>
    <mergeCell ref="A55:C55"/>
  </mergeCells>
  <phoneticPr fontId="5" type="noConversion"/>
  <conditionalFormatting sqref="C13:N21">
    <cfRule type="expression" dxfId="0" priority="2" stopIfTrue="1">
      <formula>(ROUND(C13-B13,6)=0.000001)</formula>
    </cfRule>
  </conditionalFormatting>
  <hyperlinks>
    <hyperlink ref="B65" r:id="rId1"/>
    <hyperlink ref="B67" r:id="rId2"/>
  </hyperlinks>
  <pageMargins left="0.74" right="0.61" top="0.78" bottom="0.24" header="0.34" footer="0.16"/>
  <pageSetup paperSize="9" scale="77" orientation="landscape" r:id="rId3"/>
  <headerFooter alignWithMargins="0">
    <oddHeader>&amp;LEUROPEAN COMMISSION
DIRECTORATE-GENERAL FOR AGRICULTURE AND RURAL DEVELOPMENT
Directorate C.4 ANIMAL PRODUCTS&amp;R&amp;D</oddHeader>
    <oddFooter>&amp;L&amp;Z&amp;F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77"/>
  <sheetViews>
    <sheetView zoomScale="75" workbookViewId="0">
      <selection activeCell="C3" sqref="C3:P4"/>
    </sheetView>
  </sheetViews>
  <sheetFormatPr defaultRowHeight="12.75"/>
  <cols>
    <col min="1" max="1" width="11.5703125" customWidth="1"/>
    <col min="2" max="2" width="12.42578125" customWidth="1"/>
    <col min="3" max="15" width="7.7109375" customWidth="1"/>
    <col min="16" max="16" width="11.140625" customWidth="1"/>
  </cols>
  <sheetData>
    <row r="1" spans="1:18" ht="18">
      <c r="A1" s="207" t="s">
        <v>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8" ht="16.5" customHeight="1">
      <c r="C2" s="61"/>
      <c r="D2" s="61"/>
      <c r="E2" s="61"/>
      <c r="H2" s="62"/>
      <c r="I2" s="61"/>
      <c r="J2" s="61"/>
      <c r="K2" s="61"/>
      <c r="L2" s="61"/>
      <c r="M2" s="61"/>
      <c r="N2" s="17"/>
    </row>
    <row r="3" spans="1:18">
      <c r="B3" s="10"/>
      <c r="C3" s="38">
        <v>2012</v>
      </c>
      <c r="D3" s="38">
        <v>2012</v>
      </c>
      <c r="E3" s="38">
        <v>2012</v>
      </c>
      <c r="F3" s="38">
        <v>2012</v>
      </c>
      <c r="G3" s="38">
        <v>2012</v>
      </c>
      <c r="H3" s="38">
        <v>2012</v>
      </c>
      <c r="I3" s="38">
        <v>2012</v>
      </c>
      <c r="J3" s="117">
        <v>2012</v>
      </c>
      <c r="K3" s="117">
        <v>2012</v>
      </c>
      <c r="L3" s="38">
        <v>2013</v>
      </c>
      <c r="M3" s="38">
        <v>2013</v>
      </c>
      <c r="N3" s="117">
        <v>2013</v>
      </c>
      <c r="O3" s="38">
        <v>2013</v>
      </c>
      <c r="P3" s="117" t="s">
        <v>207</v>
      </c>
    </row>
    <row r="4" spans="1:18">
      <c r="A4" s="7"/>
      <c r="B4" s="11"/>
      <c r="C4" s="11" t="s">
        <v>135</v>
      </c>
      <c r="D4" s="11" t="s">
        <v>136</v>
      </c>
      <c r="E4" s="11" t="s">
        <v>102</v>
      </c>
      <c r="F4" s="11" t="s">
        <v>129</v>
      </c>
      <c r="G4" s="11" t="s">
        <v>137</v>
      </c>
      <c r="H4" s="11" t="s">
        <v>138</v>
      </c>
      <c r="I4" s="11" t="s">
        <v>139</v>
      </c>
      <c r="J4" s="11" t="s">
        <v>140</v>
      </c>
      <c r="K4" s="11" t="s">
        <v>141</v>
      </c>
      <c r="L4" s="11" t="s">
        <v>142</v>
      </c>
      <c r="M4" s="11" t="s">
        <v>143</v>
      </c>
      <c r="N4" s="11" t="s">
        <v>134</v>
      </c>
      <c r="O4" s="11" t="s">
        <v>135</v>
      </c>
    </row>
    <row r="5" spans="1:18" ht="16.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18"/>
    </row>
    <row r="6" spans="1:18">
      <c r="A6" s="7" t="s">
        <v>1</v>
      </c>
      <c r="B6" s="39" t="s">
        <v>14</v>
      </c>
      <c r="C6" s="15">
        <v>153.91290000000001</v>
      </c>
      <c r="D6" s="15">
        <v>155.94329999999999</v>
      </c>
      <c r="E6" s="15">
        <v>153.4742</v>
      </c>
      <c r="F6" s="15">
        <v>169.8484</v>
      </c>
      <c r="G6" s="15">
        <v>181.88</v>
      </c>
      <c r="H6" s="15">
        <v>180.04839999999999</v>
      </c>
      <c r="I6" s="15">
        <v>168.88</v>
      </c>
      <c r="J6" s="15">
        <v>158.65809999999999</v>
      </c>
      <c r="K6" s="15">
        <v>153.46449999999999</v>
      </c>
      <c r="L6" s="15">
        <v>154.0643</v>
      </c>
      <c r="M6" s="15">
        <v>154.78059999999999</v>
      </c>
      <c r="N6" s="15">
        <v>156.07</v>
      </c>
      <c r="O6" s="15">
        <v>147.84520000000001</v>
      </c>
      <c r="P6" s="34">
        <f t="shared" ref="P6:P14" si="0">+(O6/C6)-1</f>
        <v>-3.9422946354723987E-2</v>
      </c>
      <c r="Q6" s="7"/>
      <c r="R6" s="7"/>
    </row>
    <row r="7" spans="1:18">
      <c r="A7" s="4" t="s">
        <v>100</v>
      </c>
      <c r="B7" s="2" t="s">
        <v>14</v>
      </c>
      <c r="C7" s="15">
        <v>178.84180000000001</v>
      </c>
      <c r="D7" s="15">
        <v>179.05359999999999</v>
      </c>
      <c r="E7" s="15">
        <v>179.1644</v>
      </c>
      <c r="F7" s="15">
        <v>180.24879999999999</v>
      </c>
      <c r="G7" s="15">
        <v>190.07130000000001</v>
      </c>
      <c r="H7" s="15">
        <v>200.6353</v>
      </c>
      <c r="I7" s="15">
        <v>206.26140000000001</v>
      </c>
      <c r="J7" s="15">
        <v>207.24119999999999</v>
      </c>
      <c r="K7" s="15">
        <v>207.98830000000001</v>
      </c>
      <c r="L7" s="15">
        <v>208.6559</v>
      </c>
      <c r="M7" s="15">
        <v>206.03120000000001</v>
      </c>
      <c r="N7" s="15">
        <v>193.57089999999999</v>
      </c>
      <c r="O7" s="15">
        <v>186.92740000000001</v>
      </c>
      <c r="P7" s="34">
        <f t="shared" si="0"/>
        <v>4.5210907069823669E-2</v>
      </c>
      <c r="Q7" s="7"/>
      <c r="R7" s="7"/>
    </row>
    <row r="8" spans="1:18">
      <c r="A8" s="4"/>
      <c r="B8" s="26" t="s">
        <v>90</v>
      </c>
      <c r="C8" s="27">
        <v>349.77870000000001</v>
      </c>
      <c r="D8" s="27">
        <v>350.19299999999998</v>
      </c>
      <c r="E8" s="27">
        <v>350.40969999999999</v>
      </c>
      <c r="F8" s="27">
        <v>352.53059999999999</v>
      </c>
      <c r="G8" s="27">
        <v>371.74130000000002</v>
      </c>
      <c r="H8" s="27">
        <v>392.40260000000001</v>
      </c>
      <c r="I8" s="27">
        <v>403.40600000000001</v>
      </c>
      <c r="J8" s="27">
        <v>405.32229999999998</v>
      </c>
      <c r="K8" s="27">
        <v>406.7835</v>
      </c>
      <c r="L8" s="27">
        <v>408.08929999999998</v>
      </c>
      <c r="M8" s="27">
        <v>402.95580000000001</v>
      </c>
      <c r="N8" s="27">
        <v>378.58600000000001</v>
      </c>
      <c r="O8" s="27">
        <v>365.5926</v>
      </c>
      <c r="P8" s="33">
        <f t="shared" si="0"/>
        <v>4.5211157797773183E-2</v>
      </c>
      <c r="Q8" s="7"/>
      <c r="R8" s="7"/>
    </row>
    <row r="9" spans="1:18">
      <c r="A9" s="4" t="s">
        <v>53</v>
      </c>
      <c r="B9" s="2" t="s">
        <v>14</v>
      </c>
      <c r="C9" s="73">
        <v>172.4359</v>
      </c>
      <c r="D9" s="73">
        <v>172.77010000000001</v>
      </c>
      <c r="E9" s="73">
        <v>170.696</v>
      </c>
      <c r="F9" s="73">
        <v>178.5247</v>
      </c>
      <c r="G9" s="73">
        <v>194.05119999999999</v>
      </c>
      <c r="H9" s="73">
        <v>195.29509999999999</v>
      </c>
      <c r="I9" s="73">
        <v>188.16210000000001</v>
      </c>
      <c r="J9" s="73">
        <v>182.8158</v>
      </c>
      <c r="K9" s="73">
        <v>169.85220000000001</v>
      </c>
      <c r="L9" s="73">
        <v>164.1994</v>
      </c>
      <c r="M9" s="73">
        <v>164.0873</v>
      </c>
      <c r="N9" s="73">
        <v>164.3811</v>
      </c>
      <c r="O9" s="73">
        <v>166.33160000000001</v>
      </c>
      <c r="P9" s="104">
        <f t="shared" si="0"/>
        <v>-3.5400400960588829E-2</v>
      </c>
      <c r="Q9" s="7"/>
      <c r="R9" s="4"/>
    </row>
    <row r="10" spans="1:18">
      <c r="A10" s="4"/>
      <c r="B10" s="26" t="s">
        <v>49</v>
      </c>
      <c r="C10" s="136">
        <v>4357.4516000000003</v>
      </c>
      <c r="D10" s="136">
        <v>4427.2667000000001</v>
      </c>
      <c r="E10" s="136">
        <v>4349.8710000000001</v>
      </c>
      <c r="F10" s="136">
        <v>4472.0645000000004</v>
      </c>
      <c r="G10" s="136">
        <v>4801.7</v>
      </c>
      <c r="H10" s="136">
        <v>4870.9354999999996</v>
      </c>
      <c r="I10" s="136">
        <v>4769.4332999999997</v>
      </c>
      <c r="J10" s="136">
        <v>4609.4516000000003</v>
      </c>
      <c r="K10" s="136">
        <v>4335.3870999999999</v>
      </c>
      <c r="L10" s="136">
        <v>4182.5713999999998</v>
      </c>
      <c r="M10" s="136">
        <v>4208.8387000000002</v>
      </c>
      <c r="N10" s="136">
        <v>4245.3333000000002</v>
      </c>
      <c r="O10" s="136">
        <v>4303.0968000000003</v>
      </c>
      <c r="P10" s="105">
        <f t="shared" si="0"/>
        <v>-1.2473988236610611E-2</v>
      </c>
      <c r="Q10" s="7"/>
      <c r="R10" s="4"/>
    </row>
    <row r="11" spans="1:18">
      <c r="A11" s="7" t="s">
        <v>2</v>
      </c>
      <c r="B11" s="2" t="s">
        <v>14</v>
      </c>
      <c r="C11" s="73">
        <v>151.47989999999999</v>
      </c>
      <c r="D11" s="73">
        <v>157.4375</v>
      </c>
      <c r="E11" s="73">
        <v>158.9699</v>
      </c>
      <c r="F11" s="73">
        <v>164.1054</v>
      </c>
      <c r="G11" s="73">
        <v>172.28540000000001</v>
      </c>
      <c r="H11" s="73">
        <v>175.61930000000001</v>
      </c>
      <c r="I11" s="73">
        <v>169.85040000000001</v>
      </c>
      <c r="J11" s="73">
        <v>167.27080000000001</v>
      </c>
      <c r="K11" s="73">
        <v>159.84020000000001</v>
      </c>
      <c r="L11" s="73">
        <v>156.7003</v>
      </c>
      <c r="M11" s="73">
        <v>155.16120000000001</v>
      </c>
      <c r="N11" s="73">
        <v>154.38740000000001</v>
      </c>
      <c r="O11" s="73">
        <v>150.92760000000001</v>
      </c>
      <c r="P11" s="34">
        <f t="shared" si="0"/>
        <v>-3.64602828494065E-3</v>
      </c>
      <c r="Q11" s="7"/>
      <c r="R11" s="7"/>
    </row>
    <row r="12" spans="1:18">
      <c r="A12" s="7"/>
      <c r="B12" s="26" t="s">
        <v>15</v>
      </c>
      <c r="C12" s="136">
        <v>1126.0968</v>
      </c>
      <c r="D12" s="136">
        <v>1170.1333</v>
      </c>
      <c r="E12" s="136">
        <v>1182.4838999999999</v>
      </c>
      <c r="F12" s="136">
        <v>1221.7419</v>
      </c>
      <c r="G12" s="136">
        <v>1284.1333</v>
      </c>
      <c r="H12" s="136">
        <v>1309.7742000000001</v>
      </c>
      <c r="I12" s="136">
        <v>1266.8667</v>
      </c>
      <c r="J12" s="136">
        <v>1247.9032</v>
      </c>
      <c r="K12" s="136">
        <v>1192.6451999999999</v>
      </c>
      <c r="L12" s="136">
        <v>1169</v>
      </c>
      <c r="M12" s="136">
        <v>1156.8064999999999</v>
      </c>
      <c r="N12" s="136">
        <v>1151</v>
      </c>
      <c r="O12" s="136">
        <v>1125</v>
      </c>
      <c r="P12" s="33">
        <f t="shared" si="0"/>
        <v>-9.739837640956317E-4</v>
      </c>
      <c r="Q12" s="7"/>
      <c r="R12" s="7"/>
    </row>
    <row r="13" spans="1:18">
      <c r="A13" s="7" t="s">
        <v>3</v>
      </c>
      <c r="B13" s="39" t="s">
        <v>14</v>
      </c>
      <c r="C13" s="15">
        <v>168.92519999999999</v>
      </c>
      <c r="D13" s="15">
        <v>168.91200000000001</v>
      </c>
      <c r="E13" s="15">
        <v>165.33869999999999</v>
      </c>
      <c r="F13" s="15">
        <v>183.6</v>
      </c>
      <c r="G13" s="15">
        <v>194.99</v>
      </c>
      <c r="H13" s="15">
        <v>193.20769999999999</v>
      </c>
      <c r="I13" s="15">
        <v>184.72200000000001</v>
      </c>
      <c r="J13" s="15">
        <v>173.89349999999999</v>
      </c>
      <c r="K13" s="15">
        <v>169.35290000000001</v>
      </c>
      <c r="L13" s="15">
        <v>171.03210000000001</v>
      </c>
      <c r="M13" s="15">
        <v>171.36</v>
      </c>
      <c r="N13" s="15">
        <v>171.428</v>
      </c>
      <c r="O13" s="15">
        <v>163.529</v>
      </c>
      <c r="P13" s="34">
        <f t="shared" si="0"/>
        <v>-3.1944316182547006E-2</v>
      </c>
      <c r="Q13" s="7"/>
      <c r="R13" s="7"/>
    </row>
    <row r="14" spans="1:18">
      <c r="A14" s="4" t="s">
        <v>40</v>
      </c>
      <c r="B14" s="2" t="s">
        <v>14</v>
      </c>
      <c r="C14" s="73">
        <v>165.4726</v>
      </c>
      <c r="D14" s="73">
        <v>166.04929999999999</v>
      </c>
      <c r="E14" s="73">
        <v>168.17869999999999</v>
      </c>
      <c r="F14" s="73">
        <v>168.66</v>
      </c>
      <c r="G14" s="73">
        <v>175.28800000000001</v>
      </c>
      <c r="H14" s="73">
        <v>183.16480000000001</v>
      </c>
      <c r="I14" s="73">
        <v>181.65700000000001</v>
      </c>
      <c r="J14" s="73">
        <v>178.4606</v>
      </c>
      <c r="K14" s="73">
        <v>172.54259999999999</v>
      </c>
      <c r="L14" s="73">
        <v>170.345</v>
      </c>
      <c r="M14" s="73">
        <v>170.82230000000001</v>
      </c>
      <c r="N14" s="73">
        <v>169.66800000000001</v>
      </c>
      <c r="O14" s="73">
        <v>172.58680000000001</v>
      </c>
      <c r="P14" s="34">
        <f t="shared" si="0"/>
        <v>4.2993220629880868E-2</v>
      </c>
      <c r="Q14" s="7"/>
      <c r="R14" s="4"/>
    </row>
    <row r="15" spans="1:18">
      <c r="A15" t="s">
        <v>101</v>
      </c>
      <c r="B15" s="39" t="s">
        <v>14</v>
      </c>
      <c r="C15" s="15">
        <v>173.0548</v>
      </c>
      <c r="D15" s="15">
        <v>183.02930000000001</v>
      </c>
      <c r="E15" s="15">
        <v>188.79679999999999</v>
      </c>
      <c r="F15" s="15">
        <v>201.90520000000001</v>
      </c>
      <c r="G15" s="15">
        <v>210.68170000000001</v>
      </c>
      <c r="H15" s="15">
        <v>211.1045</v>
      </c>
      <c r="I15" s="15">
        <v>207.94470000000001</v>
      </c>
      <c r="J15" s="15">
        <v>207.4365</v>
      </c>
      <c r="K15" s="15">
        <v>208.60650000000001</v>
      </c>
      <c r="L15" s="15">
        <v>204.80889999999999</v>
      </c>
      <c r="M15" s="15">
        <v>200.19229999999999</v>
      </c>
      <c r="N15" s="15">
        <v>193.6233</v>
      </c>
      <c r="O15" s="15">
        <v>191.0316</v>
      </c>
      <c r="P15" s="34">
        <f t="shared" ref="P15:P42" si="1">+(O15/C15)-1</f>
        <v>0.10387923363004092</v>
      </c>
      <c r="Q15" s="7"/>
      <c r="R15" s="7"/>
    </row>
    <row r="16" spans="1:18">
      <c r="A16" s="7" t="s">
        <v>4</v>
      </c>
      <c r="B16" s="39" t="s">
        <v>14</v>
      </c>
      <c r="C16" s="15">
        <v>170.13480000000001</v>
      </c>
      <c r="D16" s="15">
        <v>178.63829999999999</v>
      </c>
      <c r="E16" s="15">
        <v>178.97229999999999</v>
      </c>
      <c r="F16" s="15">
        <v>183.3477</v>
      </c>
      <c r="G16" s="15">
        <v>192.8937</v>
      </c>
      <c r="H16" s="15">
        <v>189.87610000000001</v>
      </c>
      <c r="I16" s="15">
        <v>178.1823</v>
      </c>
      <c r="J16" s="15">
        <v>174.27350000000001</v>
      </c>
      <c r="K16" s="15">
        <v>178.4965</v>
      </c>
      <c r="L16" s="15">
        <v>187.13290000000001</v>
      </c>
      <c r="M16" s="15">
        <v>192.2681</v>
      </c>
      <c r="N16" s="15">
        <v>192.64699999999999</v>
      </c>
      <c r="O16" s="15">
        <v>185.5848</v>
      </c>
      <c r="P16" s="34">
        <f t="shared" si="1"/>
        <v>9.0810345678838056E-2</v>
      </c>
      <c r="Q16" s="7"/>
      <c r="R16" s="7"/>
    </row>
    <row r="17" spans="1:18">
      <c r="A17" s="7" t="s">
        <v>5</v>
      </c>
      <c r="B17" s="39" t="s">
        <v>14</v>
      </c>
      <c r="C17" s="15">
        <v>146.74189999999999</v>
      </c>
      <c r="D17" s="15">
        <v>157.80000000000001</v>
      </c>
      <c r="E17" s="15">
        <v>162</v>
      </c>
      <c r="F17" s="15">
        <v>170.03229999999999</v>
      </c>
      <c r="G17" s="15">
        <v>187.23330000000001</v>
      </c>
      <c r="H17" s="15">
        <v>179.51609999999999</v>
      </c>
      <c r="I17" s="15">
        <v>166.5667</v>
      </c>
      <c r="J17" s="15">
        <v>157.93549999999999</v>
      </c>
      <c r="K17" s="15">
        <v>155.16130000000001</v>
      </c>
      <c r="L17" s="15">
        <v>155.3571</v>
      </c>
      <c r="M17" s="15">
        <v>162.16130000000001</v>
      </c>
      <c r="N17" s="15">
        <v>159.30000000000001</v>
      </c>
      <c r="O17" s="15">
        <v>153.77420000000001</v>
      </c>
      <c r="P17" s="34">
        <f t="shared" si="1"/>
        <v>4.7922917721523461E-2</v>
      </c>
      <c r="Q17" s="7"/>
      <c r="R17" s="7"/>
    </row>
    <row r="18" spans="1:18">
      <c r="A18" s="7" t="s">
        <v>6</v>
      </c>
      <c r="B18" s="39" t="s">
        <v>14</v>
      </c>
      <c r="C18" s="15">
        <v>154.25059999999999</v>
      </c>
      <c r="D18" s="15">
        <v>155.88069999999999</v>
      </c>
      <c r="E18" s="15">
        <v>156.06710000000001</v>
      </c>
      <c r="F18" s="15">
        <v>160.4194</v>
      </c>
      <c r="G18" s="15">
        <v>167.0257</v>
      </c>
      <c r="H18" s="15">
        <v>169.98390000000001</v>
      </c>
      <c r="I18" s="15">
        <v>170.58869999999999</v>
      </c>
      <c r="J18" s="15">
        <v>171.49680000000001</v>
      </c>
      <c r="K18" s="15">
        <v>169.57679999999999</v>
      </c>
      <c r="L18" s="15">
        <v>168.31710000000001</v>
      </c>
      <c r="M18" s="15">
        <v>168.30770000000001</v>
      </c>
      <c r="N18" s="15">
        <v>166.29669999999999</v>
      </c>
      <c r="O18" s="15">
        <v>161.29650000000001</v>
      </c>
      <c r="P18" s="34">
        <f t="shared" si="1"/>
        <v>4.5678266405446921E-2</v>
      </c>
      <c r="Q18" s="7"/>
      <c r="R18" s="7"/>
    </row>
    <row r="19" spans="1:18">
      <c r="A19" s="7" t="s">
        <v>7</v>
      </c>
      <c r="B19" s="39" t="s">
        <v>14</v>
      </c>
      <c r="C19" s="15">
        <v>161.78899999999999</v>
      </c>
      <c r="D19" s="15">
        <v>167.315</v>
      </c>
      <c r="E19" s="15">
        <v>186.63419999999999</v>
      </c>
      <c r="F19" s="15">
        <v>205.48740000000001</v>
      </c>
      <c r="G19" s="15">
        <v>215.71530000000001</v>
      </c>
      <c r="H19" s="15">
        <v>216.58580000000001</v>
      </c>
      <c r="I19" s="15">
        <v>202.483</v>
      </c>
      <c r="J19" s="15">
        <v>188.5745</v>
      </c>
      <c r="K19" s="15">
        <v>190.49940000000001</v>
      </c>
      <c r="L19" s="15">
        <v>194.4057</v>
      </c>
      <c r="M19" s="15">
        <v>183.03899999999999</v>
      </c>
      <c r="N19" s="15">
        <v>166.4323</v>
      </c>
      <c r="O19" s="15">
        <v>163.7277</v>
      </c>
      <c r="P19" s="34">
        <f t="shared" si="1"/>
        <v>1.1982891296689058E-2</v>
      </c>
      <c r="Q19" s="7"/>
      <c r="R19" s="7"/>
    </row>
    <row r="20" spans="1:18">
      <c r="A20" s="4" t="s">
        <v>41</v>
      </c>
      <c r="B20" s="2" t="s">
        <v>14</v>
      </c>
      <c r="C20" s="74">
        <v>184.9032</v>
      </c>
      <c r="D20" s="74">
        <v>200.26669999999999</v>
      </c>
      <c r="E20" s="74">
        <v>210.12899999999999</v>
      </c>
      <c r="F20" s="74">
        <v>215.48390000000001</v>
      </c>
      <c r="G20" s="74">
        <v>230.33330000000001</v>
      </c>
      <c r="H20" s="74">
        <v>232.83869999999999</v>
      </c>
      <c r="I20" s="74">
        <v>221.13329999999999</v>
      </c>
      <c r="J20" s="74">
        <v>198.0968</v>
      </c>
      <c r="K20" s="74">
        <v>180.93549999999999</v>
      </c>
      <c r="L20" s="74">
        <v>191.17859999999999</v>
      </c>
      <c r="M20" s="74">
        <v>207.93549999999999</v>
      </c>
      <c r="N20" s="74">
        <v>205.8</v>
      </c>
      <c r="O20" s="74">
        <v>209.83869999999999</v>
      </c>
      <c r="P20" s="34">
        <f t="shared" si="1"/>
        <v>0.13485704952645494</v>
      </c>
      <c r="Q20" s="7"/>
      <c r="R20" s="4"/>
    </row>
    <row r="21" spans="1:18">
      <c r="A21" s="4" t="s">
        <v>42</v>
      </c>
      <c r="B21" s="2" t="s">
        <v>14</v>
      </c>
      <c r="C21" s="74">
        <v>173.63570000000001</v>
      </c>
      <c r="D21" s="74">
        <v>177.90809999999999</v>
      </c>
      <c r="E21" s="74">
        <v>176.3528</v>
      </c>
      <c r="F21" s="74">
        <v>180.744</v>
      </c>
      <c r="G21" s="74">
        <v>195.8657</v>
      </c>
      <c r="H21" s="74">
        <v>197.98490000000001</v>
      </c>
      <c r="I21" s="74">
        <v>196.84450000000001</v>
      </c>
      <c r="J21" s="74">
        <v>190.06639999999999</v>
      </c>
      <c r="K21" s="74">
        <v>179.78399999999999</v>
      </c>
      <c r="L21" s="74">
        <v>174.6541</v>
      </c>
      <c r="M21" s="74">
        <v>175.4486</v>
      </c>
      <c r="N21" s="74">
        <v>177.1919</v>
      </c>
      <c r="O21" s="74">
        <v>177.82069999999999</v>
      </c>
      <c r="P21" s="104">
        <f t="shared" si="1"/>
        <v>2.410218635914152E-2</v>
      </c>
      <c r="Q21" s="7"/>
      <c r="R21" s="4"/>
    </row>
    <row r="22" spans="1:18">
      <c r="A22" s="4"/>
      <c r="B22" s="29" t="s">
        <v>54</v>
      </c>
      <c r="C22" s="98">
        <v>121.2303</v>
      </c>
      <c r="D22" s="98">
        <v>124.006</v>
      </c>
      <c r="E22" s="98">
        <v>122.7932</v>
      </c>
      <c r="F22" s="98">
        <v>125.8506</v>
      </c>
      <c r="G22" s="98">
        <v>136.36429999999999</v>
      </c>
      <c r="H22" s="98">
        <v>137.83519999999999</v>
      </c>
      <c r="I22" s="98">
        <v>137.04230000000001</v>
      </c>
      <c r="J22" s="98">
        <v>132.3784</v>
      </c>
      <c r="K22" s="98">
        <v>125.45740000000001</v>
      </c>
      <c r="L22" s="98">
        <v>122.2179</v>
      </c>
      <c r="M22" s="98">
        <v>123.03449999999999</v>
      </c>
      <c r="N22" s="98">
        <v>124.1463</v>
      </c>
      <c r="O22" s="98">
        <v>124.4894</v>
      </c>
      <c r="P22" s="105">
        <f t="shared" si="1"/>
        <v>2.6883543140617583E-2</v>
      </c>
      <c r="Q22" s="7"/>
      <c r="R22" s="4"/>
    </row>
    <row r="23" spans="1:18">
      <c r="A23" s="4" t="s">
        <v>43</v>
      </c>
      <c r="B23" s="2" t="s">
        <v>14</v>
      </c>
      <c r="C23" s="74">
        <v>166.45699999999999</v>
      </c>
      <c r="D23" s="74">
        <v>171.9907</v>
      </c>
      <c r="E23" s="74">
        <v>172.23660000000001</v>
      </c>
      <c r="F23" s="74">
        <v>178.33920000000001</v>
      </c>
      <c r="G23" s="74">
        <v>188.28739999999999</v>
      </c>
      <c r="H23" s="74">
        <v>192.83750000000001</v>
      </c>
      <c r="I23" s="74">
        <v>188.32640000000001</v>
      </c>
      <c r="J23" s="74">
        <v>180.61709999999999</v>
      </c>
      <c r="K23" s="74">
        <v>173.1103</v>
      </c>
      <c r="L23" s="74">
        <v>165.9409</v>
      </c>
      <c r="M23" s="74">
        <v>170.02250000000001</v>
      </c>
      <c r="N23" s="74">
        <v>175.2398</v>
      </c>
      <c r="O23" s="74">
        <v>172.08320000000001</v>
      </c>
      <c r="P23" s="34">
        <f t="shared" si="1"/>
        <v>3.379972004782017E-2</v>
      </c>
      <c r="Q23" s="7"/>
      <c r="R23" s="4"/>
    </row>
    <row r="24" spans="1:18">
      <c r="A24" s="4"/>
      <c r="B24" s="26" t="s">
        <v>55</v>
      </c>
      <c r="C24" s="98">
        <v>574.74289999999996</v>
      </c>
      <c r="D24" s="98">
        <v>593.84969999999998</v>
      </c>
      <c r="E24" s="98">
        <v>594.69870000000003</v>
      </c>
      <c r="F24" s="98">
        <v>615.76969999999994</v>
      </c>
      <c r="G24" s="98">
        <v>650.11869999999999</v>
      </c>
      <c r="H24" s="98">
        <v>665.82939999999996</v>
      </c>
      <c r="I24" s="98">
        <v>650.25329999999997</v>
      </c>
      <c r="J24" s="98">
        <v>623.6345</v>
      </c>
      <c r="K24" s="98">
        <v>597.71519999999998</v>
      </c>
      <c r="L24" s="98">
        <v>572.96069999999997</v>
      </c>
      <c r="M24" s="98">
        <v>587.0539</v>
      </c>
      <c r="N24" s="98">
        <v>605.06799999999998</v>
      </c>
      <c r="O24" s="98">
        <v>594.16899999999998</v>
      </c>
      <c r="P24" s="33">
        <f t="shared" si="1"/>
        <v>3.3799634584437799E-2</v>
      </c>
      <c r="Q24" s="7"/>
      <c r="R24" s="4"/>
    </row>
    <row r="25" spans="1:18">
      <c r="A25" s="7" t="s">
        <v>8</v>
      </c>
      <c r="B25" s="39" t="s">
        <v>14</v>
      </c>
      <c r="C25" s="74">
        <v>169.99350000000001</v>
      </c>
      <c r="D25" s="74">
        <v>170.61330000000001</v>
      </c>
      <c r="E25" s="74">
        <v>165.48390000000001</v>
      </c>
      <c r="F25" s="74">
        <v>181.66130000000001</v>
      </c>
      <c r="G25" s="74">
        <v>193.79</v>
      </c>
      <c r="H25" s="74">
        <v>192.57740000000001</v>
      </c>
      <c r="I25" s="74">
        <v>184.51</v>
      </c>
      <c r="J25" s="74">
        <v>173.29679999999999</v>
      </c>
      <c r="K25" s="74">
        <v>169.53550000000001</v>
      </c>
      <c r="L25" s="74">
        <v>169.5821</v>
      </c>
      <c r="M25" s="74">
        <v>170.50970000000001</v>
      </c>
      <c r="N25" s="74">
        <v>171.07329999999999</v>
      </c>
      <c r="O25" s="74">
        <v>163.28389999999999</v>
      </c>
      <c r="P25" s="34">
        <f t="shared" si="1"/>
        <v>-3.946974443140483E-2</v>
      </c>
      <c r="Q25" s="7"/>
      <c r="R25" s="7"/>
    </row>
    <row r="26" spans="1:18">
      <c r="A26" s="4" t="s">
        <v>46</v>
      </c>
      <c r="B26" s="2" t="s">
        <v>14</v>
      </c>
      <c r="C26" s="74">
        <v>166.65110000000001</v>
      </c>
      <c r="D26" s="74">
        <v>170.1532</v>
      </c>
      <c r="E26" s="74">
        <v>172.91849999999999</v>
      </c>
      <c r="F26" s="74">
        <v>183.92449999999999</v>
      </c>
      <c r="G26" s="74">
        <v>188.86539999999999</v>
      </c>
      <c r="H26" s="74">
        <v>190.1026</v>
      </c>
      <c r="I26" s="74">
        <v>182.21969999999999</v>
      </c>
      <c r="J26" s="74">
        <v>173.34569999999999</v>
      </c>
      <c r="K26" s="74">
        <v>169.94300000000001</v>
      </c>
      <c r="L26" s="74">
        <v>171.39160000000001</v>
      </c>
      <c r="M26" s="74">
        <v>167.5839</v>
      </c>
      <c r="N26" s="74">
        <v>169.6696</v>
      </c>
      <c r="O26" s="74">
        <v>166.26949999999999</v>
      </c>
      <c r="P26" s="104">
        <f t="shared" si="1"/>
        <v>-2.2898138686154867E-3</v>
      </c>
      <c r="Q26" s="7"/>
      <c r="R26" s="4"/>
    </row>
    <row r="27" spans="1:18">
      <c r="A27" s="4"/>
      <c r="B27" s="26" t="s">
        <v>56</v>
      </c>
      <c r="C27" s="135">
        <v>48854.543899999997</v>
      </c>
      <c r="D27" s="135">
        <v>50081.368000000002</v>
      </c>
      <c r="E27" s="135">
        <v>49542.8897</v>
      </c>
      <c r="F27" s="135">
        <v>51299.122600000002</v>
      </c>
      <c r="G27" s="135">
        <v>53627.130700000002</v>
      </c>
      <c r="H27" s="135">
        <v>53577.519</v>
      </c>
      <c r="I27" s="135">
        <v>51490.661699999997</v>
      </c>
      <c r="J27" s="135">
        <v>49493.102899999998</v>
      </c>
      <c r="K27" s="135">
        <v>49928.177100000001</v>
      </c>
      <c r="L27" s="135">
        <v>50197.768199999999</v>
      </c>
      <c r="M27" s="135">
        <v>50669.342600000004</v>
      </c>
      <c r="N27" s="135">
        <v>50723.701699999998</v>
      </c>
      <c r="O27" s="135">
        <v>48750.6803</v>
      </c>
      <c r="P27" s="105">
        <f t="shared" si="1"/>
        <v>-2.1259762492634726E-3</v>
      </c>
      <c r="Q27" s="7"/>
      <c r="R27" s="4"/>
    </row>
    <row r="28" spans="1:18">
      <c r="A28" s="4" t="s">
        <v>47</v>
      </c>
      <c r="B28" s="2" t="s">
        <v>14</v>
      </c>
      <c r="C28" s="74">
        <v>188</v>
      </c>
      <c r="D28" s="74">
        <v>187.5667</v>
      </c>
      <c r="E28" s="74">
        <v>187.2903</v>
      </c>
      <c r="F28" s="74">
        <v>203.93549999999999</v>
      </c>
      <c r="G28" s="74">
        <v>207</v>
      </c>
      <c r="H28" s="74">
        <v>210.64519999999999</v>
      </c>
      <c r="I28" s="74">
        <v>215.7527</v>
      </c>
      <c r="J28" s="74">
        <v>226.33160000000001</v>
      </c>
      <c r="K28" s="74">
        <v>237</v>
      </c>
      <c r="L28" s="74">
        <v>237</v>
      </c>
      <c r="M28" s="74">
        <v>237</v>
      </c>
      <c r="N28" s="74">
        <v>237</v>
      </c>
      <c r="O28" s="74">
        <v>237</v>
      </c>
      <c r="P28" s="34">
        <f t="shared" si="1"/>
        <v>0.2606382978723405</v>
      </c>
      <c r="Q28" s="7"/>
      <c r="R28" s="4"/>
    </row>
    <row r="29" spans="1:18">
      <c r="A29" s="7" t="s">
        <v>9</v>
      </c>
      <c r="B29" s="39" t="s">
        <v>14</v>
      </c>
      <c r="C29" s="74">
        <v>152.45840000000001</v>
      </c>
      <c r="D29" s="74">
        <v>152.64699999999999</v>
      </c>
      <c r="E29" s="74">
        <v>148.34549999999999</v>
      </c>
      <c r="F29" s="74">
        <v>164.6987</v>
      </c>
      <c r="G29" s="74">
        <v>176.83869999999999</v>
      </c>
      <c r="H29" s="74">
        <v>175.529</v>
      </c>
      <c r="I29" s="74">
        <v>167.0737</v>
      </c>
      <c r="J29" s="74">
        <v>157.49</v>
      </c>
      <c r="K29" s="74">
        <v>151.90190000000001</v>
      </c>
      <c r="L29" s="74">
        <v>152.5789</v>
      </c>
      <c r="M29" s="74">
        <v>154.3629</v>
      </c>
      <c r="N29" s="74">
        <v>156.0147</v>
      </c>
      <c r="O29" s="74">
        <v>148.40520000000001</v>
      </c>
      <c r="P29" s="34">
        <f t="shared" si="1"/>
        <v>-2.6585612862262797E-2</v>
      </c>
      <c r="Q29" s="7"/>
      <c r="R29" s="7"/>
    </row>
    <row r="30" spans="1:18">
      <c r="A30" s="7" t="s">
        <v>10</v>
      </c>
      <c r="B30" s="39" t="s">
        <v>14</v>
      </c>
      <c r="C30" s="74">
        <v>165.11770000000001</v>
      </c>
      <c r="D30" s="74">
        <v>164.88</v>
      </c>
      <c r="E30" s="74">
        <v>163.0635</v>
      </c>
      <c r="F30" s="74">
        <v>179.39840000000001</v>
      </c>
      <c r="G30" s="74">
        <v>192.88470000000001</v>
      </c>
      <c r="H30" s="74">
        <v>190.76</v>
      </c>
      <c r="I30" s="74">
        <v>180.80070000000001</v>
      </c>
      <c r="J30" s="74">
        <v>169.29130000000001</v>
      </c>
      <c r="K30" s="74">
        <v>165.00899999999999</v>
      </c>
      <c r="L30" s="74">
        <v>167.2636</v>
      </c>
      <c r="M30" s="74">
        <v>169.48320000000001</v>
      </c>
      <c r="N30" s="74">
        <v>167.6413</v>
      </c>
      <c r="O30" s="74">
        <v>158.50899999999999</v>
      </c>
      <c r="P30" s="34">
        <f t="shared" si="1"/>
        <v>-4.0024176693352898E-2</v>
      </c>
      <c r="Q30" s="7"/>
      <c r="R30" s="7"/>
    </row>
    <row r="31" spans="1:18">
      <c r="A31" s="4" t="s">
        <v>48</v>
      </c>
      <c r="B31" s="2" t="s">
        <v>14</v>
      </c>
      <c r="C31" s="74">
        <v>165.64850000000001</v>
      </c>
      <c r="D31" s="74">
        <v>174.2062</v>
      </c>
      <c r="E31" s="74">
        <v>174.8117</v>
      </c>
      <c r="F31" s="74">
        <v>184.5497</v>
      </c>
      <c r="G31" s="74">
        <v>191.60900000000001</v>
      </c>
      <c r="H31" s="74">
        <v>193.27359999999999</v>
      </c>
      <c r="I31" s="74">
        <v>183.63310000000001</v>
      </c>
      <c r="J31" s="74">
        <v>173.95099999999999</v>
      </c>
      <c r="K31" s="74">
        <v>165.81360000000001</v>
      </c>
      <c r="L31" s="74">
        <v>166.30260000000001</v>
      </c>
      <c r="M31" s="74">
        <v>170.04419999999999</v>
      </c>
      <c r="N31" s="74">
        <v>171.89340000000001</v>
      </c>
      <c r="O31" s="74">
        <v>164.739</v>
      </c>
      <c r="P31" s="104">
        <f t="shared" si="1"/>
        <v>-5.4905417193636952E-3</v>
      </c>
      <c r="Q31" s="7"/>
      <c r="R31" s="4"/>
    </row>
    <row r="32" spans="1:18">
      <c r="A32" s="4"/>
      <c r="B32" s="26" t="s">
        <v>57</v>
      </c>
      <c r="C32" s="98">
        <v>709.21770000000004</v>
      </c>
      <c r="D32" s="98">
        <v>749.50300000000004</v>
      </c>
      <c r="E32" s="98">
        <v>732.13189999999997</v>
      </c>
      <c r="F32" s="98">
        <v>755.61580000000004</v>
      </c>
      <c r="G32" s="98">
        <v>791.17399999999998</v>
      </c>
      <c r="H32" s="98">
        <v>793.24969999999996</v>
      </c>
      <c r="I32" s="98">
        <v>759.66470000000004</v>
      </c>
      <c r="J32" s="98">
        <v>712.39059999999995</v>
      </c>
      <c r="K32" s="98">
        <v>685.25609999999995</v>
      </c>
      <c r="L32" s="98">
        <v>693.78</v>
      </c>
      <c r="M32" s="98">
        <v>707.00289999999995</v>
      </c>
      <c r="N32" s="98">
        <v>711.26130000000001</v>
      </c>
      <c r="O32" s="98">
        <v>687.51739999999995</v>
      </c>
      <c r="P32" s="105">
        <f t="shared" si="1"/>
        <v>-3.0597516108241685E-2</v>
      </c>
      <c r="Q32" s="7"/>
      <c r="R32" s="4"/>
    </row>
    <row r="33" spans="1:18">
      <c r="A33" s="7" t="s">
        <v>11</v>
      </c>
      <c r="B33" s="39" t="s">
        <v>14</v>
      </c>
      <c r="C33" s="74">
        <v>169.83869999999999</v>
      </c>
      <c r="D33" s="74">
        <v>178.8</v>
      </c>
      <c r="E33" s="74">
        <v>180</v>
      </c>
      <c r="F33" s="74">
        <v>184.93549999999999</v>
      </c>
      <c r="G33" s="74">
        <v>196.13329999999999</v>
      </c>
      <c r="H33" s="74">
        <v>195.45160000000001</v>
      </c>
      <c r="I33" s="74">
        <v>181.26669999999999</v>
      </c>
      <c r="J33" s="74">
        <v>174.6129</v>
      </c>
      <c r="K33" s="74">
        <v>173</v>
      </c>
      <c r="L33" s="74">
        <v>177.3929</v>
      </c>
      <c r="M33" s="74">
        <v>181</v>
      </c>
      <c r="N33" s="74">
        <v>181</v>
      </c>
      <c r="O33" s="74">
        <v>176.0968</v>
      </c>
      <c r="P33" s="34">
        <f t="shared" si="1"/>
        <v>3.6847314540207954E-2</v>
      </c>
      <c r="Q33" s="7"/>
      <c r="R33" s="7"/>
    </row>
    <row r="34" spans="1:18">
      <c r="A34" s="44" t="s">
        <v>61</v>
      </c>
      <c r="B34" s="2" t="s">
        <v>14</v>
      </c>
      <c r="C34" s="15">
        <v>166.97380000000001</v>
      </c>
      <c r="D34" s="15">
        <v>174.70769999999999</v>
      </c>
      <c r="E34" s="15">
        <v>174.1961</v>
      </c>
      <c r="F34" s="15">
        <v>179.661</v>
      </c>
      <c r="G34" s="15">
        <v>195.00149999999999</v>
      </c>
      <c r="H34" s="15">
        <v>195.51070000000001</v>
      </c>
      <c r="I34" s="15">
        <v>194.6421</v>
      </c>
      <c r="J34" s="15">
        <v>195.91800000000001</v>
      </c>
      <c r="K34" s="15">
        <v>194.5086</v>
      </c>
      <c r="L34" s="15">
        <v>181.0805</v>
      </c>
      <c r="M34" s="15">
        <v>167.15979999999999</v>
      </c>
      <c r="N34" s="15">
        <v>160.80680000000001</v>
      </c>
      <c r="O34" s="15">
        <v>166.63300000000001</v>
      </c>
      <c r="P34" s="34">
        <f t="shared" si="1"/>
        <v>-2.0410387737477276E-3</v>
      </c>
      <c r="Q34" s="7"/>
      <c r="R34" s="7"/>
    </row>
    <row r="35" spans="1:18">
      <c r="A35" s="44"/>
      <c r="B35" s="26" t="s">
        <v>62</v>
      </c>
      <c r="C35" s="27">
        <v>740.91160000000002</v>
      </c>
      <c r="D35" s="27">
        <v>779.89030000000002</v>
      </c>
      <c r="E35" s="27">
        <v>793.30229999999995</v>
      </c>
      <c r="F35" s="27">
        <v>812.74969999999996</v>
      </c>
      <c r="G35" s="27">
        <v>877.4067</v>
      </c>
      <c r="H35" s="27">
        <v>892.23869999999999</v>
      </c>
      <c r="I35" s="27">
        <v>881.76099999999997</v>
      </c>
      <c r="J35" s="27">
        <v>878.65449999999998</v>
      </c>
      <c r="K35" s="27">
        <v>853.08709999999996</v>
      </c>
      <c r="L35" s="27">
        <v>793.94359999999995</v>
      </c>
      <c r="M35" s="27">
        <v>734.09349999999995</v>
      </c>
      <c r="N35" s="27">
        <v>704.64670000000001</v>
      </c>
      <c r="O35" s="27">
        <v>722.40419999999995</v>
      </c>
      <c r="P35" s="33">
        <f t="shared" si="1"/>
        <v>-2.4979228291202471E-2</v>
      </c>
      <c r="Q35" s="7"/>
      <c r="R35" s="7"/>
    </row>
    <row r="36" spans="1:18">
      <c r="A36" s="4" t="s">
        <v>44</v>
      </c>
      <c r="B36" s="2" t="s">
        <v>14</v>
      </c>
      <c r="C36" s="73">
        <v>160.70259999999999</v>
      </c>
      <c r="D36" s="73">
        <v>160.88929999999999</v>
      </c>
      <c r="E36" s="73">
        <v>160.2039</v>
      </c>
      <c r="F36" s="73">
        <v>174.06319999999999</v>
      </c>
      <c r="G36" s="73">
        <v>190.22370000000001</v>
      </c>
      <c r="H36" s="73">
        <v>188.40389999999999</v>
      </c>
      <c r="I36" s="73">
        <v>181.07230000000001</v>
      </c>
      <c r="J36" s="73">
        <v>170.73349999999999</v>
      </c>
      <c r="K36" s="73">
        <v>163.84739999999999</v>
      </c>
      <c r="L36" s="73">
        <v>160.1746</v>
      </c>
      <c r="M36" s="73">
        <v>162.61709999999999</v>
      </c>
      <c r="N36" s="73">
        <v>166.01599999999999</v>
      </c>
      <c r="O36" s="73">
        <v>158.86680000000001</v>
      </c>
      <c r="P36" s="34">
        <f t="shared" si="1"/>
        <v>-1.1423586177199185E-2</v>
      </c>
      <c r="Q36" s="7"/>
      <c r="R36" s="4"/>
    </row>
    <row r="37" spans="1:18">
      <c r="A37" s="4" t="s">
        <v>45</v>
      </c>
      <c r="B37" s="2" t="s">
        <v>14</v>
      </c>
      <c r="C37" s="73">
        <v>171.20099999999999</v>
      </c>
      <c r="D37" s="73">
        <v>174.387</v>
      </c>
      <c r="E37" s="73">
        <v>174.0129</v>
      </c>
      <c r="F37" s="73">
        <v>181.00710000000001</v>
      </c>
      <c r="G37" s="73">
        <v>194.9863</v>
      </c>
      <c r="H37" s="73">
        <v>197.98320000000001</v>
      </c>
      <c r="I37" s="73">
        <v>191.2</v>
      </c>
      <c r="J37" s="73">
        <v>184.71940000000001</v>
      </c>
      <c r="K37" s="73">
        <v>175.23679999999999</v>
      </c>
      <c r="L37" s="73">
        <v>170.72290000000001</v>
      </c>
      <c r="M37" s="73">
        <v>168.1097</v>
      </c>
      <c r="N37" s="73">
        <v>170.18770000000001</v>
      </c>
      <c r="O37" s="73">
        <v>168.62970000000001</v>
      </c>
      <c r="P37" s="34">
        <f t="shared" si="1"/>
        <v>-1.5019187972032721E-2</v>
      </c>
      <c r="Q37" s="7"/>
      <c r="R37" s="4"/>
    </row>
    <row r="38" spans="1:18">
      <c r="A38" s="7" t="s">
        <v>12</v>
      </c>
      <c r="B38" s="39" t="s">
        <v>14</v>
      </c>
      <c r="C38" s="73">
        <v>161.2594</v>
      </c>
      <c r="D38" s="73">
        <v>164.93430000000001</v>
      </c>
      <c r="E38" s="73">
        <v>165.5848</v>
      </c>
      <c r="F38" s="73">
        <v>168.38030000000001</v>
      </c>
      <c r="G38" s="73">
        <v>173.55430000000001</v>
      </c>
      <c r="H38" s="73">
        <v>175.3252</v>
      </c>
      <c r="I38" s="73">
        <v>177.922</v>
      </c>
      <c r="J38" s="73">
        <v>181.04650000000001</v>
      </c>
      <c r="K38" s="73">
        <v>181.21289999999999</v>
      </c>
      <c r="L38" s="73">
        <v>182.7389</v>
      </c>
      <c r="M38" s="73">
        <v>183.74549999999999</v>
      </c>
      <c r="N38" s="73">
        <v>184.364</v>
      </c>
      <c r="O38" s="73">
        <v>180.4742</v>
      </c>
      <c r="P38" s="34">
        <f t="shared" si="1"/>
        <v>0.11915460432074032</v>
      </c>
      <c r="Q38" s="7"/>
      <c r="R38" s="7"/>
    </row>
    <row r="39" spans="1:18">
      <c r="A39" s="7" t="s">
        <v>13</v>
      </c>
      <c r="B39" s="2" t="s">
        <v>14</v>
      </c>
      <c r="C39" s="73">
        <v>156.49119999999999</v>
      </c>
      <c r="D39" s="73">
        <v>160.82480000000001</v>
      </c>
      <c r="E39" s="73">
        <v>177.9829</v>
      </c>
      <c r="F39" s="73">
        <v>187.80930000000001</v>
      </c>
      <c r="G39" s="73">
        <v>183.91730000000001</v>
      </c>
      <c r="H39" s="73">
        <v>183.06280000000001</v>
      </c>
      <c r="I39" s="73">
        <v>183.33430000000001</v>
      </c>
      <c r="J39" s="73">
        <v>185.0951</v>
      </c>
      <c r="K39" s="73">
        <v>183.74889999999999</v>
      </c>
      <c r="L39" s="73">
        <v>185.83349999999999</v>
      </c>
      <c r="M39" s="73">
        <v>188.17580000000001</v>
      </c>
      <c r="N39" s="73">
        <v>186.42910000000001</v>
      </c>
      <c r="O39" s="73">
        <v>180.82429999999999</v>
      </c>
      <c r="P39" s="104">
        <f t="shared" si="1"/>
        <v>0.15549181040211857</v>
      </c>
      <c r="Q39" s="7"/>
      <c r="R39" s="7"/>
    </row>
    <row r="40" spans="1:18">
      <c r="A40" s="7"/>
      <c r="B40" s="26" t="s">
        <v>16</v>
      </c>
      <c r="C40" s="136">
        <v>1406.6774</v>
      </c>
      <c r="D40" s="136">
        <v>1428.6333</v>
      </c>
      <c r="E40" s="136">
        <v>1523.1289999999999</v>
      </c>
      <c r="F40" s="136">
        <v>1555.3226</v>
      </c>
      <c r="G40" s="136">
        <v>1559.4</v>
      </c>
      <c r="H40" s="136">
        <v>1576.2902999999999</v>
      </c>
      <c r="I40" s="136">
        <v>1578.1333</v>
      </c>
      <c r="J40" s="136">
        <v>1600.5161000000001</v>
      </c>
      <c r="K40" s="136">
        <v>1583.6451999999999</v>
      </c>
      <c r="L40" s="136">
        <v>1582.8929000000001</v>
      </c>
      <c r="M40" s="136">
        <v>1572.9676999999999</v>
      </c>
      <c r="N40" s="136">
        <v>1572.5667000000001</v>
      </c>
      <c r="O40" s="136">
        <v>1549.5161000000001</v>
      </c>
      <c r="P40" s="105">
        <f t="shared" si="1"/>
        <v>0.10154332471681138</v>
      </c>
      <c r="Q40" s="7"/>
      <c r="R40" s="7"/>
    </row>
    <row r="41" spans="1:18">
      <c r="A41" s="7" t="s">
        <v>20</v>
      </c>
      <c r="B41" s="2" t="s">
        <v>14</v>
      </c>
      <c r="C41" s="73">
        <v>180.2963</v>
      </c>
      <c r="D41" s="73">
        <v>181.3339</v>
      </c>
      <c r="E41" s="73">
        <v>186.0384</v>
      </c>
      <c r="F41" s="73">
        <v>186.4</v>
      </c>
      <c r="G41" s="73">
        <v>186.57769999999999</v>
      </c>
      <c r="H41" s="73">
        <v>190.77510000000001</v>
      </c>
      <c r="I41" s="73">
        <v>194.65</v>
      </c>
      <c r="J41" s="73">
        <v>193.07480000000001</v>
      </c>
      <c r="K41" s="73">
        <v>186.22479999999999</v>
      </c>
      <c r="L41" s="73">
        <v>176.5316</v>
      </c>
      <c r="M41" s="73">
        <v>176.6926</v>
      </c>
      <c r="N41" s="73">
        <v>182.7321</v>
      </c>
      <c r="O41" s="73">
        <v>187.93979999999999</v>
      </c>
      <c r="P41" s="104">
        <f t="shared" si="1"/>
        <v>4.2394103484098E-2</v>
      </c>
      <c r="Q41" s="7"/>
      <c r="R41" s="7"/>
    </row>
    <row r="42" spans="1:18">
      <c r="A42" s="7"/>
      <c r="B42" s="26" t="s">
        <v>17</v>
      </c>
      <c r="C42" s="30">
        <v>145.14099999999999</v>
      </c>
      <c r="D42" s="30">
        <v>146.1353</v>
      </c>
      <c r="E42" s="30">
        <v>146.81389999999999</v>
      </c>
      <c r="F42" s="30">
        <v>146.8623</v>
      </c>
      <c r="G42" s="30">
        <v>148.94300000000001</v>
      </c>
      <c r="H42" s="30">
        <v>153.79390000000001</v>
      </c>
      <c r="I42" s="30">
        <v>156.41630000000001</v>
      </c>
      <c r="J42" s="30">
        <v>156.81479999999999</v>
      </c>
      <c r="K42" s="30">
        <v>154.64709999999999</v>
      </c>
      <c r="L42" s="30">
        <v>151.87639999999999</v>
      </c>
      <c r="M42" s="30">
        <v>151.95189999999999</v>
      </c>
      <c r="N42" s="30">
        <v>155.33529999999999</v>
      </c>
      <c r="O42" s="30">
        <v>159.37129999999999</v>
      </c>
      <c r="P42" s="105">
        <f t="shared" si="1"/>
        <v>9.8044660020256247E-2</v>
      </c>
      <c r="Q42" s="7"/>
      <c r="R42" s="7"/>
    </row>
    <row r="43" spans="1:18">
      <c r="A43" s="7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2"/>
      <c r="Q43" s="7"/>
      <c r="R43" s="7"/>
    </row>
    <row r="44" spans="1:18">
      <c r="A44" s="7" t="s">
        <v>0</v>
      </c>
      <c r="B44" s="2" t="s">
        <v>14</v>
      </c>
      <c r="C44" s="9">
        <v>162.8493</v>
      </c>
      <c r="D44" s="9">
        <v>167.8826</v>
      </c>
      <c r="E44" s="9">
        <v>168.92179999999999</v>
      </c>
      <c r="F44" s="9">
        <v>179.63</v>
      </c>
      <c r="G44" s="9">
        <v>190.11</v>
      </c>
      <c r="H44" s="9">
        <v>189.0924</v>
      </c>
      <c r="I44" s="9">
        <v>180.2843</v>
      </c>
      <c r="J44" s="9">
        <v>172.94839999999999</v>
      </c>
      <c r="K44" s="9">
        <v>169.9282</v>
      </c>
      <c r="L44" s="9">
        <v>171.12219999999999</v>
      </c>
      <c r="M44" s="9">
        <v>171.95050000000001</v>
      </c>
      <c r="N44" s="9">
        <v>170.864</v>
      </c>
      <c r="O44" s="9">
        <v>165.44900000000001</v>
      </c>
      <c r="P44" s="12">
        <f>+(O44/C44)-1</f>
        <v>1.5963838960314947E-2</v>
      </c>
      <c r="Q44" s="7"/>
      <c r="R44" s="7"/>
    </row>
    <row r="45" spans="1:18">
      <c r="D45" s="13"/>
      <c r="G45" s="13"/>
      <c r="J45" s="13"/>
      <c r="M45" s="13"/>
      <c r="P45" s="12"/>
    </row>
    <row r="46" spans="1:18">
      <c r="L46" s="8"/>
    </row>
    <row r="47" spans="1:18">
      <c r="C47" s="69" t="s">
        <v>93</v>
      </c>
      <c r="D47" s="69" t="s">
        <v>94</v>
      </c>
    </row>
    <row r="49" spans="1:4">
      <c r="A49" t="s">
        <v>64</v>
      </c>
      <c r="B49" t="s">
        <v>14</v>
      </c>
      <c r="C49" s="68">
        <f>+P6</f>
        <v>-3.9422946354723987E-2</v>
      </c>
      <c r="D49" s="66">
        <f>+(O6/N6)-1</f>
        <v>-5.2699429743063964E-2</v>
      </c>
    </row>
    <row r="50" spans="1:4">
      <c r="A50" t="s">
        <v>95</v>
      </c>
      <c r="B50" t="s">
        <v>14</v>
      </c>
      <c r="C50" s="68">
        <f>+P7</f>
        <v>4.5210907069823669E-2</v>
      </c>
      <c r="D50" s="66">
        <f>+(O7/N7)-1</f>
        <v>-3.4320757923840817E-2</v>
      </c>
    </row>
    <row r="51" spans="1:4">
      <c r="A51" t="s">
        <v>65</v>
      </c>
      <c r="B51" t="s">
        <v>14</v>
      </c>
      <c r="C51" s="68">
        <f>+P9</f>
        <v>-3.5400400960588829E-2</v>
      </c>
      <c r="D51" s="66">
        <f>+(O9/N9)-1</f>
        <v>1.1865719355814042E-2</v>
      </c>
    </row>
    <row r="52" spans="1:4">
      <c r="A52" t="s">
        <v>66</v>
      </c>
      <c r="B52" t="s">
        <v>14</v>
      </c>
      <c r="C52" s="68">
        <f>+P11</f>
        <v>-3.64602828494065E-3</v>
      </c>
      <c r="D52" s="66">
        <f>+(O11/N11)-1</f>
        <v>-2.2409859871984406E-2</v>
      </c>
    </row>
    <row r="53" spans="1:4">
      <c r="A53" t="s">
        <v>67</v>
      </c>
      <c r="B53" t="s">
        <v>14</v>
      </c>
      <c r="C53" s="68">
        <f>+P13</f>
        <v>-3.1944316182547006E-2</v>
      </c>
      <c r="D53" s="66">
        <f>+(O13/N13)-1</f>
        <v>-4.6077653592178636E-2</v>
      </c>
    </row>
    <row r="54" spans="1:4">
      <c r="A54" t="s">
        <v>68</v>
      </c>
      <c r="B54" t="s">
        <v>14</v>
      </c>
      <c r="C54" s="68">
        <f>+P14</f>
        <v>4.2993220629880868E-2</v>
      </c>
      <c r="D54" s="66">
        <f>+(O14/N14)-1</f>
        <v>1.7203008227833161E-2</v>
      </c>
    </row>
    <row r="55" spans="1:4">
      <c r="A55" t="s">
        <v>96</v>
      </c>
      <c r="B55" t="s">
        <v>14</v>
      </c>
      <c r="C55" s="68">
        <f>+P15</f>
        <v>0.10387923363004092</v>
      </c>
      <c r="D55" s="66">
        <f>+(O15/N15)-1</f>
        <v>-1.3385269231543928E-2</v>
      </c>
    </row>
    <row r="56" spans="1:4">
      <c r="A56" t="s">
        <v>70</v>
      </c>
      <c r="B56" t="s">
        <v>14</v>
      </c>
      <c r="C56" s="68">
        <f t="shared" ref="C56:C61" si="2">+P16</f>
        <v>9.0810345678838056E-2</v>
      </c>
      <c r="D56" s="66">
        <f t="shared" ref="D56:D61" si="3">+(O16/N16)-1</f>
        <v>-3.6658759285117304E-2</v>
      </c>
    </row>
    <row r="57" spans="1:4">
      <c r="A57" t="s">
        <v>71</v>
      </c>
      <c r="B57" t="s">
        <v>14</v>
      </c>
      <c r="C57" s="68">
        <f t="shared" si="2"/>
        <v>4.7922917721523461E-2</v>
      </c>
      <c r="D57" s="66">
        <f t="shared" si="3"/>
        <v>-3.4688010043942286E-2</v>
      </c>
    </row>
    <row r="58" spans="1:4">
      <c r="A58" t="s">
        <v>72</v>
      </c>
      <c r="B58" t="s">
        <v>14</v>
      </c>
      <c r="C58" s="68">
        <f t="shared" si="2"/>
        <v>4.5678266405446921E-2</v>
      </c>
      <c r="D58" s="66">
        <f t="shared" si="3"/>
        <v>-3.0067944823920056E-2</v>
      </c>
    </row>
    <row r="59" spans="1:4">
      <c r="A59" t="s">
        <v>73</v>
      </c>
      <c r="B59" t="s">
        <v>14</v>
      </c>
      <c r="C59" s="68">
        <f t="shared" si="2"/>
        <v>1.1982891296689058E-2</v>
      </c>
      <c r="D59" s="66">
        <f t="shared" si="3"/>
        <v>-1.6250451384737241E-2</v>
      </c>
    </row>
    <row r="60" spans="1:4">
      <c r="A60" t="s">
        <v>74</v>
      </c>
      <c r="B60" t="s">
        <v>14</v>
      </c>
      <c r="C60" s="68">
        <f t="shared" si="2"/>
        <v>0.13485704952645494</v>
      </c>
      <c r="D60" s="66">
        <f t="shared" si="3"/>
        <v>1.9624392614188357E-2</v>
      </c>
    </row>
    <row r="61" spans="1:4">
      <c r="A61" t="s">
        <v>75</v>
      </c>
      <c r="B61" t="s">
        <v>14</v>
      </c>
      <c r="C61" s="68">
        <f t="shared" si="2"/>
        <v>2.410218635914152E-2</v>
      </c>
      <c r="D61" s="66">
        <f t="shared" si="3"/>
        <v>3.5486949459877515E-3</v>
      </c>
    </row>
    <row r="62" spans="1:4">
      <c r="A62" t="s">
        <v>76</v>
      </c>
      <c r="B62" t="s">
        <v>14</v>
      </c>
      <c r="C62" s="68">
        <f>+P23</f>
        <v>3.379972004782017E-2</v>
      </c>
      <c r="D62" s="66">
        <f>+(O23/N23)-1</f>
        <v>-1.8013031286271741E-2</v>
      </c>
    </row>
    <row r="63" spans="1:4">
      <c r="A63" t="s">
        <v>77</v>
      </c>
      <c r="B63" t="s">
        <v>14</v>
      </c>
      <c r="C63" s="68">
        <f>+P25</f>
        <v>-3.946974443140483E-2</v>
      </c>
      <c r="D63" s="66">
        <f>+(O25/N25)-1</f>
        <v>-4.5532529038721958E-2</v>
      </c>
    </row>
    <row r="64" spans="1:4">
      <c r="A64" t="s">
        <v>78</v>
      </c>
      <c r="B64" t="s">
        <v>14</v>
      </c>
      <c r="C64" s="68">
        <f>+P26</f>
        <v>-2.2898138686154867E-3</v>
      </c>
      <c r="D64" s="66">
        <f>+(O26/N26)-1</f>
        <v>-2.0039535662251917E-2</v>
      </c>
    </row>
    <row r="65" spans="1:4">
      <c r="A65" t="s">
        <v>79</v>
      </c>
      <c r="B65" t="s">
        <v>14</v>
      </c>
      <c r="C65" s="68">
        <f>+P28</f>
        <v>0.2606382978723405</v>
      </c>
      <c r="D65" s="66">
        <f>+(O28/N28)-1</f>
        <v>0</v>
      </c>
    </row>
    <row r="66" spans="1:4">
      <c r="A66" t="s">
        <v>80</v>
      </c>
      <c r="B66" t="s">
        <v>14</v>
      </c>
      <c r="C66" s="68">
        <f>+P29</f>
        <v>-2.6585612862262797E-2</v>
      </c>
      <c r="D66" s="66">
        <f>+(O29/N29)-1</f>
        <v>-4.8774250118738816E-2</v>
      </c>
    </row>
    <row r="67" spans="1:4">
      <c r="A67" t="s">
        <v>97</v>
      </c>
      <c r="B67" t="s">
        <v>14</v>
      </c>
      <c r="C67" s="68">
        <f>+P30</f>
        <v>-4.0024176693352898E-2</v>
      </c>
      <c r="D67" s="66">
        <f>+(O30/N30)-1</f>
        <v>-5.4475239693321464E-2</v>
      </c>
    </row>
    <row r="68" spans="1:4">
      <c r="A68" t="s">
        <v>82</v>
      </c>
      <c r="B68" t="s">
        <v>14</v>
      </c>
      <c r="C68" s="68">
        <f>+P31</f>
        <v>-5.4905417193636952E-3</v>
      </c>
      <c r="D68" s="66">
        <f>+(O31/N31)-1</f>
        <v>-4.1621144267319221E-2</v>
      </c>
    </row>
    <row r="69" spans="1:4">
      <c r="A69" t="s">
        <v>83</v>
      </c>
      <c r="B69" t="s">
        <v>14</v>
      </c>
      <c r="C69" s="68">
        <f>+P33</f>
        <v>3.6847314540207954E-2</v>
      </c>
      <c r="D69" s="66">
        <f>+(O33/N33)-1</f>
        <v>-2.7089502762430939E-2</v>
      </c>
    </row>
    <row r="70" spans="1:4">
      <c r="A70" t="s">
        <v>98</v>
      </c>
      <c r="B70" t="s">
        <v>14</v>
      </c>
      <c r="C70" s="68">
        <f>+P34</f>
        <v>-2.0410387737477276E-3</v>
      </c>
      <c r="D70" s="66">
        <f>+(O34/N34)-1</f>
        <v>3.6231054905638382E-2</v>
      </c>
    </row>
    <row r="71" spans="1:4">
      <c r="A71" t="s">
        <v>84</v>
      </c>
      <c r="B71" t="s">
        <v>14</v>
      </c>
      <c r="C71" s="68">
        <f>+P36</f>
        <v>-1.1423586177199185E-2</v>
      </c>
      <c r="D71" s="66">
        <f>+(O36/N36)-1</f>
        <v>-4.306331919814943E-2</v>
      </c>
    </row>
    <row r="72" spans="1:4">
      <c r="A72" t="s">
        <v>85</v>
      </c>
      <c r="B72" t="s">
        <v>14</v>
      </c>
      <c r="C72" s="68">
        <f>+P37</f>
        <v>-1.5019187972032721E-2</v>
      </c>
      <c r="D72" s="66">
        <f>+(O37/N37)-1</f>
        <v>-9.1545981290068745E-3</v>
      </c>
    </row>
    <row r="73" spans="1:4">
      <c r="A73" t="s">
        <v>86</v>
      </c>
      <c r="B73" t="s">
        <v>14</v>
      </c>
      <c r="C73" s="68">
        <f>+P38</f>
        <v>0.11915460432074032</v>
      </c>
      <c r="D73" s="66">
        <f>+(O38/N38)-1</f>
        <v>-2.1098479095702061E-2</v>
      </c>
    </row>
    <row r="74" spans="1:4">
      <c r="A74" t="s">
        <v>99</v>
      </c>
      <c r="B74" t="s">
        <v>14</v>
      </c>
      <c r="C74" s="68">
        <f>+P39</f>
        <v>0.15549181040211857</v>
      </c>
      <c r="D74" s="66">
        <f>+(O39/N39)-1</f>
        <v>-3.0063976063822717E-2</v>
      </c>
    </row>
    <row r="75" spans="1:4">
      <c r="A75" s="37" t="s">
        <v>88</v>
      </c>
      <c r="B75" t="s">
        <v>14</v>
      </c>
      <c r="C75" s="68">
        <f>+P41</f>
        <v>4.2394103484098E-2</v>
      </c>
      <c r="D75" s="66">
        <f>+(O41/N41)-1</f>
        <v>2.8499097859653544E-2</v>
      </c>
    </row>
    <row r="76" spans="1:4">
      <c r="C76" s="68"/>
      <c r="D76" s="66"/>
    </row>
    <row r="77" spans="1:4">
      <c r="A77" t="s">
        <v>0</v>
      </c>
      <c r="B77" t="s">
        <v>14</v>
      </c>
      <c r="C77" s="68">
        <f>+P44</f>
        <v>1.5963838960314947E-2</v>
      </c>
      <c r="D77" s="66">
        <f>+(O44/N44)-1</f>
        <v>-3.1691871898117729E-2</v>
      </c>
    </row>
  </sheetData>
  <mergeCells count="1">
    <mergeCell ref="A1:P1"/>
  </mergeCells>
  <phoneticPr fontId="5" type="noConversion"/>
  <printOptions horizontalCentered="1"/>
  <pageMargins left="0.55118110236220474" right="0.59055118110236227" top="0.81" bottom="0.35433070866141736" header="0.31496062992125984" footer="0.35"/>
  <pageSetup paperSize="9" scale="89" orientation="landscape" r:id="rId1"/>
  <headerFooter alignWithMargins="0">
    <oddHeader>&amp;L&amp;9EUROPEAN COMMISSION
DIRECTORATE-GENERAL FOR AGRICULTURE AND RURAL DEVELOPMENT
Directorate C.4 ANIMAL PRODUCTS&amp;R&amp;D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44"/>
  <sheetViews>
    <sheetView zoomScale="75" workbookViewId="0">
      <selection activeCell="I56" sqref="I56"/>
    </sheetView>
  </sheetViews>
  <sheetFormatPr defaultRowHeight="12.75"/>
  <cols>
    <col min="1" max="1" width="7.7109375" customWidth="1"/>
  </cols>
  <sheetData>
    <row r="1" spans="1:21" ht="18">
      <c r="B1" s="121"/>
      <c r="C1" s="190" t="s">
        <v>63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26"/>
      <c r="S1" s="126"/>
      <c r="T1" s="176"/>
    </row>
    <row r="2" spans="1:21" ht="16.5" customHeight="1">
      <c r="C2" s="60"/>
      <c r="D2" s="61"/>
      <c r="E2" s="61"/>
      <c r="H2" s="62"/>
      <c r="I2" s="61"/>
      <c r="J2" s="61"/>
      <c r="K2" s="61"/>
      <c r="L2" s="61"/>
      <c r="M2" s="61"/>
    </row>
    <row r="3" spans="1:21">
      <c r="C3" s="37" t="s">
        <v>108</v>
      </c>
      <c r="D3" s="37" t="s">
        <v>109</v>
      </c>
      <c r="E3" s="37" t="s">
        <v>110</v>
      </c>
      <c r="F3" s="37" t="s">
        <v>111</v>
      </c>
      <c r="G3" s="37" t="s">
        <v>112</v>
      </c>
      <c r="H3" s="37" t="s">
        <v>113</v>
      </c>
      <c r="I3" s="37" t="s">
        <v>114</v>
      </c>
      <c r="J3" s="37" t="s">
        <v>115</v>
      </c>
      <c r="K3" s="37" t="s">
        <v>116</v>
      </c>
      <c r="L3" s="37" t="s">
        <v>117</v>
      </c>
      <c r="M3" s="37" t="s">
        <v>118</v>
      </c>
      <c r="N3" s="37" t="s">
        <v>119</v>
      </c>
      <c r="O3" s="37" t="s">
        <v>120</v>
      </c>
      <c r="P3" s="37">
        <v>2008</v>
      </c>
      <c r="Q3" s="37">
        <v>2009</v>
      </c>
      <c r="R3" s="37">
        <v>2010</v>
      </c>
      <c r="S3" s="37">
        <v>2011</v>
      </c>
      <c r="T3" s="37">
        <v>2012</v>
      </c>
      <c r="U3" s="50" t="s">
        <v>201</v>
      </c>
    </row>
    <row r="4" spans="1:21" ht="16.5" customHeight="1">
      <c r="U4" s="47"/>
    </row>
    <row r="5" spans="1:21">
      <c r="A5" s="46" t="s">
        <v>64</v>
      </c>
      <c r="B5" s="46" t="s">
        <v>121</v>
      </c>
      <c r="C5" s="1">
        <v>142.24590833333301</v>
      </c>
      <c r="D5" s="1">
        <v>172.859733333333</v>
      </c>
      <c r="E5" s="1">
        <v>170.94505833333301</v>
      </c>
      <c r="F5" s="1">
        <v>118.36347499999999</v>
      </c>
      <c r="G5" s="1">
        <v>101.85804166666699</v>
      </c>
      <c r="H5" s="1">
        <v>138.17882499999999</v>
      </c>
      <c r="I5" s="1">
        <v>165.35896666666699</v>
      </c>
      <c r="J5" s="1">
        <v>132.63184999999999</v>
      </c>
      <c r="K5" s="1">
        <v>121.04419166666699</v>
      </c>
      <c r="L5" s="1">
        <v>135.05584999999999</v>
      </c>
      <c r="M5" s="1">
        <v>136.145258333333</v>
      </c>
      <c r="N5" s="1">
        <v>141.05655000000002</v>
      </c>
      <c r="O5" s="1">
        <v>129.166416666667</v>
      </c>
      <c r="P5" s="1">
        <v>145.333675</v>
      </c>
      <c r="Q5" s="1">
        <v>133.23542499999999</v>
      </c>
      <c r="R5" s="1">
        <v>130.25364166666665</v>
      </c>
      <c r="S5" s="1">
        <v>141.29193333333333</v>
      </c>
      <c r="T5" s="1">
        <v>160.51012499999999</v>
      </c>
      <c r="U5" s="48">
        <f>(+T5/S5)-1</f>
        <v>0.13601761412187252</v>
      </c>
    </row>
    <row r="6" spans="1:21">
      <c r="A6" s="46" t="s">
        <v>95</v>
      </c>
      <c r="B6" s="46" t="s">
        <v>121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3">
        <v>171.29306666666699</v>
      </c>
      <c r="P6" s="1">
        <v>176.824733333333</v>
      </c>
      <c r="Q6" s="1">
        <v>174.51870833333334</v>
      </c>
      <c r="R6" s="1">
        <v>163.52574999999999</v>
      </c>
      <c r="S6" s="1">
        <v>168.71776666666668</v>
      </c>
      <c r="T6" s="1">
        <v>186.09641666666667</v>
      </c>
      <c r="U6" s="48">
        <f t="shared" ref="U6:U33" si="0">(+T6/S6)-1</f>
        <v>0.10300426767937698</v>
      </c>
    </row>
    <row r="7" spans="1:21">
      <c r="A7" s="46" t="s">
        <v>65</v>
      </c>
      <c r="B7" s="46" t="s">
        <v>121</v>
      </c>
      <c r="C7" s="1"/>
      <c r="D7" s="1"/>
      <c r="E7" s="1"/>
      <c r="F7" s="1"/>
      <c r="G7" s="1"/>
      <c r="H7" s="1"/>
      <c r="I7" s="1"/>
      <c r="J7" s="1"/>
      <c r="K7" s="1"/>
      <c r="L7" s="1">
        <v>145.81446249999999</v>
      </c>
      <c r="M7" s="1">
        <v>144.03037499999999</v>
      </c>
      <c r="N7" s="1">
        <v>147.53948333333301</v>
      </c>
      <c r="O7" s="1">
        <v>138.56256666666698</v>
      </c>
      <c r="P7" s="1">
        <v>163.184908333333</v>
      </c>
      <c r="Q7" s="1">
        <v>149.95845</v>
      </c>
      <c r="R7" s="1">
        <v>142.08476666666667</v>
      </c>
      <c r="S7" s="1">
        <v>156.222925</v>
      </c>
      <c r="T7" s="1">
        <v>177.38331666666667</v>
      </c>
      <c r="U7" s="48">
        <f t="shared" si="0"/>
        <v>0.1354499774387572</v>
      </c>
    </row>
    <row r="8" spans="1:21">
      <c r="A8" t="s">
        <v>66</v>
      </c>
      <c r="B8" t="s">
        <v>121</v>
      </c>
      <c r="C8" s="1">
        <v>129.345233333333</v>
      </c>
      <c r="D8" s="1">
        <v>150.36320833333301</v>
      </c>
      <c r="E8" s="1">
        <v>153.247075</v>
      </c>
      <c r="F8" s="1">
        <v>108.92955000000001</v>
      </c>
      <c r="G8" s="1">
        <v>104.086983333333</v>
      </c>
      <c r="H8" s="1">
        <v>132.12905833333301</v>
      </c>
      <c r="I8" s="1">
        <v>157.17773333333301</v>
      </c>
      <c r="J8" s="1">
        <v>125.969716666667</v>
      </c>
      <c r="K8" s="130">
        <v>109.319408333333</v>
      </c>
      <c r="L8" s="130">
        <v>120.686916666667</v>
      </c>
      <c r="M8" s="130">
        <v>122.0772</v>
      </c>
      <c r="N8" s="130">
        <v>128.25274166666699</v>
      </c>
      <c r="O8" s="130">
        <v>117.699616666667</v>
      </c>
      <c r="P8" s="130">
        <v>130.508141666667</v>
      </c>
      <c r="Q8" s="130">
        <v>122.870625</v>
      </c>
      <c r="R8" s="130">
        <v>126.30896666666666</v>
      </c>
      <c r="S8" s="130">
        <v>138.915325</v>
      </c>
      <c r="T8" s="134">
        <v>158.66031666666666</v>
      </c>
      <c r="U8" s="48">
        <f t="shared" si="0"/>
        <v>0.14213688566518257</v>
      </c>
    </row>
    <row r="9" spans="1:21">
      <c r="A9" t="s">
        <v>67</v>
      </c>
      <c r="B9" t="s">
        <v>121</v>
      </c>
      <c r="C9" s="1">
        <v>143.22014999999999</v>
      </c>
      <c r="D9" s="1">
        <v>173.50534999999999</v>
      </c>
      <c r="E9" s="1">
        <v>175.90961666666701</v>
      </c>
      <c r="F9" s="1">
        <v>121.55130000000001</v>
      </c>
      <c r="G9" s="1">
        <v>114.46625</v>
      </c>
      <c r="H9" s="1">
        <v>143.79499999999999</v>
      </c>
      <c r="I9" s="1">
        <v>170.53988333333302</v>
      </c>
      <c r="J9" s="1">
        <v>138.20140000000001</v>
      </c>
      <c r="K9" s="1">
        <v>128.506775</v>
      </c>
      <c r="L9" s="1">
        <v>145.4804</v>
      </c>
      <c r="M9" s="1">
        <v>147.09007500000001</v>
      </c>
      <c r="N9" s="1">
        <v>153.99166666666699</v>
      </c>
      <c r="O9" s="1">
        <v>139.08119166666702</v>
      </c>
      <c r="P9" s="1">
        <v>160.66464166666699</v>
      </c>
      <c r="Q9" s="1">
        <v>146.02562499999999</v>
      </c>
      <c r="R9" s="1">
        <v>144.36543333333333</v>
      </c>
      <c r="S9" s="1">
        <v>155.726225</v>
      </c>
      <c r="T9" s="1">
        <v>173.84329166666666</v>
      </c>
      <c r="U9" s="48">
        <f t="shared" si="0"/>
        <v>0.11633921432736627</v>
      </c>
    </row>
    <row r="10" spans="1:21">
      <c r="A10" t="s">
        <v>68</v>
      </c>
      <c r="B10" t="s">
        <v>121</v>
      </c>
      <c r="C10" s="1"/>
      <c r="D10" s="1"/>
      <c r="E10" s="1"/>
      <c r="F10" s="1"/>
      <c r="G10" s="1"/>
      <c r="H10" s="1"/>
      <c r="I10" s="1"/>
      <c r="J10" s="1"/>
      <c r="K10" s="1"/>
      <c r="L10" s="1">
        <v>143.83282500000001</v>
      </c>
      <c r="M10" s="1">
        <v>137.978275</v>
      </c>
      <c r="N10" s="1">
        <v>139.79746666666699</v>
      </c>
      <c r="O10" s="1">
        <v>141.38057499999999</v>
      </c>
      <c r="P10" s="1">
        <v>156.0926</v>
      </c>
      <c r="Q10" s="1">
        <v>149.80395833333333</v>
      </c>
      <c r="R10" s="1">
        <v>142.53116666666668</v>
      </c>
      <c r="S10" s="1">
        <v>156.30416666666667</v>
      </c>
      <c r="T10" s="1">
        <v>169.86779166666668</v>
      </c>
      <c r="U10" s="48">
        <f t="shared" si="0"/>
        <v>8.6777117266014558E-2</v>
      </c>
    </row>
    <row r="11" spans="1:21" ht="13.5" thickBot="1">
      <c r="A11" t="s">
        <v>72</v>
      </c>
      <c r="B11" t="s">
        <v>121</v>
      </c>
      <c r="C11" s="1">
        <v>130.982316666667</v>
      </c>
      <c r="D11" s="1">
        <v>152.246691666667</v>
      </c>
      <c r="E11" s="1">
        <v>146.10829166666701</v>
      </c>
      <c r="F11" s="1">
        <v>113.67534166666699</v>
      </c>
      <c r="G11" s="1">
        <v>103.731275</v>
      </c>
      <c r="H11" s="1">
        <v>129.433291666667</v>
      </c>
      <c r="I11" s="1">
        <v>146.27374166666701</v>
      </c>
      <c r="J11" s="1">
        <v>128.29278333333301</v>
      </c>
      <c r="K11" s="1">
        <v>123.093191666667</v>
      </c>
      <c r="L11" s="1">
        <v>133.131008333333</v>
      </c>
      <c r="M11" s="1">
        <v>130.86793333333301</v>
      </c>
      <c r="N11" s="1">
        <v>140.10615833333298</v>
      </c>
      <c r="O11" s="1">
        <v>132.57390000000001</v>
      </c>
      <c r="P11" s="1">
        <v>144.31296666666699</v>
      </c>
      <c r="Q11" s="1">
        <v>131.59645</v>
      </c>
      <c r="R11" s="1">
        <v>130.63437500000001</v>
      </c>
      <c r="S11" s="1">
        <v>142.78958333333333</v>
      </c>
      <c r="T11" s="1">
        <v>158.10361666666665</v>
      </c>
      <c r="U11" s="48">
        <f t="shared" si="0"/>
        <v>0.10724895315076077</v>
      </c>
    </row>
    <row r="12" spans="1:21" ht="13.5" thickBot="1">
      <c r="A12" t="s">
        <v>69</v>
      </c>
      <c r="B12" t="s">
        <v>121</v>
      </c>
      <c r="C12" s="103">
        <v>157.23307499999999</v>
      </c>
      <c r="D12" s="1">
        <v>182.890975</v>
      </c>
      <c r="E12" s="1">
        <v>182.539866666667</v>
      </c>
      <c r="F12" s="1">
        <v>140.27282500000001</v>
      </c>
      <c r="G12" s="103">
        <v>148.85746666666699</v>
      </c>
      <c r="H12" s="103">
        <v>167.96905833333298</v>
      </c>
      <c r="I12" s="129">
        <v>221.02563333333299</v>
      </c>
      <c r="J12" s="1">
        <v>157.22705833333299</v>
      </c>
      <c r="K12" s="1">
        <v>147.40520833333301</v>
      </c>
      <c r="L12" s="1">
        <v>159.192825</v>
      </c>
      <c r="M12" s="103">
        <v>178.48598333333302</v>
      </c>
      <c r="N12" s="103">
        <v>188.46823333333299</v>
      </c>
      <c r="O12" s="1">
        <v>161.751816666667</v>
      </c>
      <c r="P12" s="103">
        <v>184.45869166666702</v>
      </c>
      <c r="Q12" s="1">
        <v>172.98246666666665</v>
      </c>
      <c r="R12" s="1">
        <v>160.87108333333333</v>
      </c>
      <c r="S12" s="1">
        <v>172.54355833333332</v>
      </c>
      <c r="T12" s="1">
        <v>190.68975</v>
      </c>
      <c r="U12" s="48">
        <f t="shared" si="0"/>
        <v>0.10516875762820677</v>
      </c>
    </row>
    <row r="13" spans="1:21">
      <c r="A13" t="s">
        <v>70</v>
      </c>
      <c r="B13" t="s">
        <v>121</v>
      </c>
      <c r="C13" s="1">
        <v>142.32363333333299</v>
      </c>
      <c r="D13" s="1">
        <v>161.520158333333</v>
      </c>
      <c r="E13" s="1">
        <v>167.36397499999998</v>
      </c>
      <c r="F13" s="1">
        <v>121.865891666667</v>
      </c>
      <c r="G13" s="1">
        <v>112.00330000000001</v>
      </c>
      <c r="H13" s="1">
        <v>142.36010833333302</v>
      </c>
      <c r="I13" s="1">
        <v>174.71577500000001</v>
      </c>
      <c r="J13" s="1">
        <v>136.79318333333302</v>
      </c>
      <c r="K13" s="1">
        <v>129.14213333333299</v>
      </c>
      <c r="L13" s="1">
        <v>139.04784999999998</v>
      </c>
      <c r="M13" s="1">
        <v>143.46554166666701</v>
      </c>
      <c r="N13" s="1">
        <v>154.16330833333302</v>
      </c>
      <c r="O13" s="1">
        <v>139.13527500000001</v>
      </c>
      <c r="P13" s="1">
        <v>151.46075833333299</v>
      </c>
      <c r="Q13" s="1">
        <v>145.17060000000001</v>
      </c>
      <c r="R13" s="1">
        <v>145.70089999999999</v>
      </c>
      <c r="S13" s="1">
        <v>159.75133333333332</v>
      </c>
      <c r="T13" s="1">
        <v>173.73076666666665</v>
      </c>
      <c r="U13" s="48">
        <f t="shared" si="0"/>
        <v>8.7507459509988506E-2</v>
      </c>
    </row>
    <row r="14" spans="1:21">
      <c r="A14" t="s">
        <v>71</v>
      </c>
      <c r="B14" t="s">
        <v>121</v>
      </c>
      <c r="C14" s="1">
        <v>138.09572500000002</v>
      </c>
      <c r="D14" s="1">
        <v>161.13313333333301</v>
      </c>
      <c r="E14" s="1">
        <v>160.277616666667</v>
      </c>
      <c r="F14" s="1">
        <v>119.670733333333</v>
      </c>
      <c r="G14" s="1">
        <v>114.174816666667</v>
      </c>
      <c r="H14" s="1">
        <v>139.498741666667</v>
      </c>
      <c r="I14" s="1">
        <v>164.50503333333299</v>
      </c>
      <c r="J14" s="1">
        <v>129.38515000000001</v>
      </c>
      <c r="K14" s="1">
        <v>122.554183333333</v>
      </c>
      <c r="L14" s="1">
        <v>131.29634166666699</v>
      </c>
      <c r="M14" s="1">
        <v>135.022525</v>
      </c>
      <c r="N14" s="1">
        <v>141.57204999999999</v>
      </c>
      <c r="O14" s="1">
        <v>127.74657500000001</v>
      </c>
      <c r="P14" s="1">
        <v>142.09895</v>
      </c>
      <c r="Q14" s="1">
        <v>131.06486666666666</v>
      </c>
      <c r="R14" s="1">
        <v>129.91291666666666</v>
      </c>
      <c r="S14" s="1">
        <v>146.57216666666667</v>
      </c>
      <c r="T14" s="1">
        <v>161.11315833333333</v>
      </c>
      <c r="U14" s="48">
        <f t="shared" si="0"/>
        <v>9.9207045903439983E-2</v>
      </c>
    </row>
    <row r="15" spans="1:21">
      <c r="A15" t="s">
        <v>73</v>
      </c>
      <c r="B15" t="s">
        <v>121</v>
      </c>
      <c r="C15" s="1">
        <v>145.01605000000001</v>
      </c>
      <c r="D15" s="1">
        <v>160.77235833333299</v>
      </c>
      <c r="E15" s="1">
        <v>165.71122500000001</v>
      </c>
      <c r="F15" s="1">
        <v>140.67802499999999</v>
      </c>
      <c r="G15" s="1">
        <v>132.076991666667</v>
      </c>
      <c r="H15" s="1">
        <v>156.984608333333</v>
      </c>
      <c r="I15" s="1">
        <v>191.255216666667</v>
      </c>
      <c r="J15" s="103">
        <v>159.060791666667</v>
      </c>
      <c r="K15" s="103">
        <v>157.571441666667</v>
      </c>
      <c r="L15" s="1">
        <v>155.055733333333</v>
      </c>
      <c r="M15" s="1">
        <v>142.23875833333298</v>
      </c>
      <c r="N15" s="1">
        <v>157.97444999999999</v>
      </c>
      <c r="O15" s="1">
        <v>144.15564166666701</v>
      </c>
      <c r="P15" s="1">
        <v>165.833575</v>
      </c>
      <c r="Q15" s="1">
        <v>151.93010000000001</v>
      </c>
      <c r="R15" s="1">
        <v>150.22636666666668</v>
      </c>
      <c r="S15" s="1">
        <v>172.69064166666666</v>
      </c>
      <c r="T15" s="1">
        <v>186.62635</v>
      </c>
      <c r="U15" s="48">
        <f t="shared" si="0"/>
        <v>8.0697530560066566E-2</v>
      </c>
    </row>
    <row r="16" spans="1:21">
      <c r="A16" t="s">
        <v>74</v>
      </c>
      <c r="B16" t="s">
        <v>121</v>
      </c>
      <c r="C16" s="1"/>
      <c r="D16" s="1"/>
      <c r="E16" s="1"/>
      <c r="F16" s="1"/>
      <c r="G16" s="1"/>
      <c r="H16" s="1"/>
      <c r="I16" s="1"/>
      <c r="J16" s="1"/>
      <c r="K16" s="1"/>
      <c r="L16" s="1">
        <v>134.248975</v>
      </c>
      <c r="M16" s="1">
        <v>141.648008333333</v>
      </c>
      <c r="N16" s="1">
        <v>164.89162499999998</v>
      </c>
      <c r="O16" s="1">
        <v>149.6885</v>
      </c>
      <c r="P16" s="1">
        <v>154.36066666666699</v>
      </c>
      <c r="Q16" s="1">
        <v>153.02203333333333</v>
      </c>
      <c r="R16" s="1">
        <v>161.92983333333333</v>
      </c>
      <c r="S16" s="1">
        <v>169.7732</v>
      </c>
      <c r="T16" s="1">
        <v>197.66539166666666</v>
      </c>
      <c r="U16" s="48">
        <f t="shared" si="0"/>
        <v>0.1642908990739802</v>
      </c>
    </row>
    <row r="17" spans="1:21">
      <c r="A17" t="s">
        <v>75</v>
      </c>
      <c r="B17" t="s">
        <v>121</v>
      </c>
      <c r="C17" s="1"/>
      <c r="D17" s="1"/>
      <c r="E17" s="1"/>
      <c r="F17" s="1"/>
      <c r="G17" s="1"/>
      <c r="H17" s="1"/>
      <c r="I17" s="1"/>
      <c r="J17" s="1"/>
      <c r="K17" s="1"/>
      <c r="L17" s="1">
        <v>144.9845</v>
      </c>
      <c r="M17" s="1">
        <v>146.08556666666698</v>
      </c>
      <c r="N17" s="1">
        <v>153.84131666666701</v>
      </c>
      <c r="O17" s="1">
        <v>148.97085833333298</v>
      </c>
      <c r="P17" s="1">
        <v>170.837858333333</v>
      </c>
      <c r="Q17" s="1">
        <v>155.29195000000001</v>
      </c>
      <c r="R17" s="1">
        <v>143.362875</v>
      </c>
      <c r="S17" s="1">
        <v>161.80224999999999</v>
      </c>
      <c r="T17" s="1">
        <v>181.59620833333332</v>
      </c>
      <c r="U17" s="48">
        <f t="shared" si="0"/>
        <v>0.12233425884580296</v>
      </c>
    </row>
    <row r="18" spans="1:21">
      <c r="A18" t="s">
        <v>76</v>
      </c>
      <c r="B18" t="s">
        <v>121</v>
      </c>
      <c r="C18" s="1"/>
      <c r="D18" s="1"/>
      <c r="E18" s="1"/>
      <c r="F18" s="1"/>
      <c r="G18" s="1"/>
      <c r="H18" s="1"/>
      <c r="I18" s="1"/>
      <c r="J18" s="1"/>
      <c r="K18" s="1"/>
      <c r="L18" s="1">
        <v>155.15710000000001</v>
      </c>
      <c r="M18" s="1">
        <v>144.94074166666701</v>
      </c>
      <c r="N18" s="1">
        <v>143.53039166666701</v>
      </c>
      <c r="O18" s="1">
        <v>140.70783333333301</v>
      </c>
      <c r="P18" s="1">
        <v>169.7483</v>
      </c>
      <c r="Q18" s="1">
        <v>156.779775</v>
      </c>
      <c r="R18" s="1">
        <v>145.37042500000001</v>
      </c>
      <c r="S18" s="1">
        <v>153.98074166666666</v>
      </c>
      <c r="T18" s="1">
        <v>174.72696666666667</v>
      </c>
      <c r="U18" s="48">
        <f t="shared" si="0"/>
        <v>0.13473259561842399</v>
      </c>
    </row>
    <row r="19" spans="1:21">
      <c r="A19" t="s">
        <v>77</v>
      </c>
      <c r="B19" t="s">
        <v>121</v>
      </c>
      <c r="C19" s="1">
        <v>155.422008333333</v>
      </c>
      <c r="D19" s="103">
        <v>185.74314166666699</v>
      </c>
      <c r="E19" s="103">
        <v>203.82998333333302</v>
      </c>
      <c r="F19" s="103">
        <v>147.974758333333</v>
      </c>
      <c r="G19" s="1">
        <v>140.73646666666698</v>
      </c>
      <c r="H19" s="1">
        <v>161.29372499999999</v>
      </c>
      <c r="I19" s="1">
        <v>180.27978333333303</v>
      </c>
      <c r="J19" s="1">
        <v>140.24565833333298</v>
      </c>
      <c r="K19" s="1">
        <v>130.65483333333299</v>
      </c>
      <c r="L19" s="1">
        <v>145.97143333333301</v>
      </c>
      <c r="M19" s="1">
        <v>147.927975</v>
      </c>
      <c r="N19" s="1">
        <v>154.79240833333301</v>
      </c>
      <c r="O19" s="1">
        <v>139.99025</v>
      </c>
      <c r="P19" s="1">
        <v>161.29920000000001</v>
      </c>
      <c r="Q19" s="1">
        <v>147.31978333333333</v>
      </c>
      <c r="R19" s="1">
        <v>146.20859166666668</v>
      </c>
      <c r="S19" s="1">
        <v>156.73694166666667</v>
      </c>
      <c r="T19" s="1">
        <v>174.63442499999999</v>
      </c>
      <c r="U19" s="48">
        <f t="shared" si="0"/>
        <v>0.11418803469698924</v>
      </c>
    </row>
    <row r="20" spans="1:21">
      <c r="A20" t="s">
        <v>78</v>
      </c>
      <c r="B20" t="s">
        <v>121</v>
      </c>
      <c r="C20" s="1"/>
      <c r="D20" s="1"/>
      <c r="E20" s="1"/>
      <c r="F20" s="1"/>
      <c r="G20" s="1"/>
      <c r="H20" s="1"/>
      <c r="I20" s="1"/>
      <c r="J20" s="1"/>
      <c r="K20" s="1"/>
      <c r="L20" s="1">
        <v>142.85703749999999</v>
      </c>
      <c r="M20" s="1">
        <v>143.81063333333299</v>
      </c>
      <c r="N20" s="1">
        <v>144.978258333333</v>
      </c>
      <c r="O20" s="1">
        <v>136.643933333333</v>
      </c>
      <c r="P20" s="1">
        <v>160.423441666667</v>
      </c>
      <c r="Q20" s="1">
        <v>149.45683333333332</v>
      </c>
      <c r="R20" s="1">
        <v>141.21233333333333</v>
      </c>
      <c r="S20" s="1">
        <v>154.06823333333332</v>
      </c>
      <c r="T20" s="1">
        <v>173.52213333333333</v>
      </c>
      <c r="U20" s="48">
        <f t="shared" si="0"/>
        <v>0.12626807992216449</v>
      </c>
    </row>
    <row r="21" spans="1:21">
      <c r="A21" t="s">
        <v>79</v>
      </c>
      <c r="B21" t="s">
        <v>121</v>
      </c>
      <c r="C21" s="1"/>
      <c r="D21" s="1"/>
      <c r="E21" s="1"/>
      <c r="F21" s="1"/>
      <c r="G21" s="1"/>
      <c r="H21" s="1"/>
      <c r="I21" s="1"/>
      <c r="J21" s="1"/>
      <c r="K21" s="1"/>
      <c r="L21" s="103">
        <v>161.18606249999999</v>
      </c>
      <c r="M21" s="1">
        <v>160.484508333333</v>
      </c>
      <c r="N21" s="1">
        <v>160.7268</v>
      </c>
      <c r="O21" s="1">
        <v>152.45704166666698</v>
      </c>
      <c r="P21" s="1">
        <v>161.71724166666701</v>
      </c>
      <c r="Q21" s="103">
        <v>182</v>
      </c>
      <c r="R21" s="103">
        <v>182</v>
      </c>
      <c r="S21" s="103">
        <v>181.36155833333333</v>
      </c>
      <c r="T21" s="103">
        <v>198.42252500000001</v>
      </c>
      <c r="U21" s="48">
        <f t="shared" si="0"/>
        <v>9.4071570753210487E-2</v>
      </c>
    </row>
    <row r="22" spans="1:21">
      <c r="A22" t="s">
        <v>80</v>
      </c>
      <c r="B22" t="s">
        <v>121</v>
      </c>
      <c r="C22" s="130">
        <v>123.938666666667</v>
      </c>
      <c r="D22" s="1">
        <v>152.509158333333</v>
      </c>
      <c r="E22" s="1">
        <v>153.96254999999999</v>
      </c>
      <c r="F22" s="130">
        <v>100.41200833333301</v>
      </c>
      <c r="G22" s="130">
        <v>93.628174999999999</v>
      </c>
      <c r="H22" s="130">
        <v>127.13395833333301</v>
      </c>
      <c r="I22" s="130">
        <v>141.49493333333299</v>
      </c>
      <c r="J22" s="130">
        <v>119.375391666667</v>
      </c>
      <c r="K22" s="1">
        <v>115.165775</v>
      </c>
      <c r="L22" s="1">
        <v>131.41413333333301</v>
      </c>
      <c r="M22" s="1">
        <v>130.57104166666699</v>
      </c>
      <c r="N22" s="1">
        <v>137.220125</v>
      </c>
      <c r="O22" s="1">
        <v>123.63605</v>
      </c>
      <c r="P22" s="1">
        <v>142.93690833333301</v>
      </c>
      <c r="Q22" s="1">
        <v>130.39590833333332</v>
      </c>
      <c r="R22" s="1">
        <v>128.79150000000001</v>
      </c>
      <c r="S22" s="1">
        <v>140.77734166666667</v>
      </c>
      <c r="T22" s="130">
        <v>157.06501666666668</v>
      </c>
      <c r="U22" s="48">
        <f t="shared" si="0"/>
        <v>0.1156981287412433</v>
      </c>
    </row>
    <row r="23" spans="1:21">
      <c r="A23" t="s">
        <v>81</v>
      </c>
      <c r="B23" t="s">
        <v>121</v>
      </c>
      <c r="C23" s="1">
        <v>143.22561666666701</v>
      </c>
      <c r="D23" s="1">
        <v>176.44143333333301</v>
      </c>
      <c r="E23" s="1">
        <v>170.88376666666699</v>
      </c>
      <c r="F23" s="1">
        <v>122.82910000000001</v>
      </c>
      <c r="G23" s="1">
        <v>115.4499</v>
      </c>
      <c r="H23" s="1">
        <v>143.011908333333</v>
      </c>
      <c r="I23" s="1">
        <v>172.00437500000001</v>
      </c>
      <c r="J23" s="1">
        <v>137.383266666667</v>
      </c>
      <c r="K23" s="1">
        <v>127.23485833333301</v>
      </c>
      <c r="L23" s="1">
        <v>143.06370833333301</v>
      </c>
      <c r="M23" s="1">
        <v>145.15118333333302</v>
      </c>
      <c r="N23" s="1">
        <v>151.2448</v>
      </c>
      <c r="O23" s="1">
        <v>137.82271666666699</v>
      </c>
      <c r="P23" s="1">
        <v>155.12528333333302</v>
      </c>
      <c r="Q23" s="1">
        <v>138.38519166666666</v>
      </c>
      <c r="R23" s="1">
        <v>137.78986666666665</v>
      </c>
      <c r="S23" s="1">
        <v>151.21410833333334</v>
      </c>
      <c r="T23" s="1">
        <v>170.57287500000001</v>
      </c>
      <c r="U23" s="48">
        <f t="shared" si="0"/>
        <v>0.12802222543939212</v>
      </c>
    </row>
    <row r="24" spans="1:21">
      <c r="A24" t="s">
        <v>82</v>
      </c>
      <c r="B24" t="s">
        <v>121</v>
      </c>
      <c r="C24" s="1"/>
      <c r="D24" s="1"/>
      <c r="E24" s="1"/>
      <c r="F24" s="1"/>
      <c r="G24" s="1"/>
      <c r="H24" s="1"/>
      <c r="I24" s="1"/>
      <c r="J24" s="1"/>
      <c r="K24" s="1"/>
      <c r="L24" s="1">
        <v>143.97252499999999</v>
      </c>
      <c r="M24" s="1">
        <v>133.14525</v>
      </c>
      <c r="N24" s="1">
        <v>129.000458333333</v>
      </c>
      <c r="O24" s="1">
        <v>128.36879999999999</v>
      </c>
      <c r="P24" s="1">
        <v>158.31842499999999</v>
      </c>
      <c r="Q24" s="1">
        <v>143.68832499999999</v>
      </c>
      <c r="R24" s="1">
        <v>134.90825000000001</v>
      </c>
      <c r="S24" s="1">
        <v>151.46074166666668</v>
      </c>
      <c r="T24" s="1">
        <v>174.62115833333334</v>
      </c>
      <c r="U24" s="48">
        <f t="shared" si="0"/>
        <v>0.15291366206061419</v>
      </c>
    </row>
    <row r="25" spans="1:21">
      <c r="A25" t="s">
        <v>83</v>
      </c>
      <c r="B25" t="s">
        <v>121</v>
      </c>
      <c r="C25" s="1">
        <v>148.65992499999999</v>
      </c>
      <c r="D25" s="1">
        <v>172.58994999999999</v>
      </c>
      <c r="E25" s="1">
        <v>169.574733333333</v>
      </c>
      <c r="F25" s="1">
        <v>129.01015000000001</v>
      </c>
      <c r="G25" s="1">
        <v>120.203666666667</v>
      </c>
      <c r="H25" s="1">
        <v>149.51113333333299</v>
      </c>
      <c r="I25" s="1">
        <v>184.374091666667</v>
      </c>
      <c r="J25" s="1">
        <v>143.14410000000001</v>
      </c>
      <c r="K25" s="1">
        <v>133.49675833333299</v>
      </c>
      <c r="L25" s="1">
        <v>141.63307499999999</v>
      </c>
      <c r="M25" s="1">
        <v>147.558766666667</v>
      </c>
      <c r="N25" s="1">
        <v>160.66034999999999</v>
      </c>
      <c r="O25" s="1">
        <v>147.33368333333303</v>
      </c>
      <c r="P25" s="1">
        <v>156.719558333333</v>
      </c>
      <c r="Q25" s="1">
        <v>151.96039166666668</v>
      </c>
      <c r="R25" s="1">
        <v>153.207075</v>
      </c>
      <c r="S25" s="1">
        <v>161.31506666666667</v>
      </c>
      <c r="T25" s="1">
        <v>174.91201666666666</v>
      </c>
      <c r="U25" s="48">
        <f t="shared" si="0"/>
        <v>8.4288159072556157E-2</v>
      </c>
    </row>
    <row r="26" spans="1:21">
      <c r="A26" t="s">
        <v>98</v>
      </c>
      <c r="B26" t="s">
        <v>121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151.093966666667</v>
      </c>
      <c r="P26" s="1">
        <v>173.05430000000001</v>
      </c>
      <c r="Q26" s="1">
        <v>158.12879166666667</v>
      </c>
      <c r="R26" s="1">
        <v>153.41001666666668</v>
      </c>
      <c r="S26" s="1">
        <v>158.64179166666668</v>
      </c>
      <c r="T26" s="1">
        <v>176.79299166666667</v>
      </c>
      <c r="U26" s="48">
        <f t="shared" si="0"/>
        <v>0.11441625696045299</v>
      </c>
    </row>
    <row r="27" spans="1:21">
      <c r="A27" t="s">
        <v>84</v>
      </c>
      <c r="B27" t="s">
        <v>121</v>
      </c>
      <c r="C27" s="1"/>
      <c r="D27" s="1"/>
      <c r="E27" s="1"/>
      <c r="F27" s="1"/>
      <c r="G27" s="1"/>
      <c r="H27" s="1"/>
      <c r="I27" s="1"/>
      <c r="J27" s="1"/>
      <c r="K27" s="1"/>
      <c r="L27" s="1">
        <v>142.8700375</v>
      </c>
      <c r="M27" s="1">
        <v>148.666008333333</v>
      </c>
      <c r="N27" s="1">
        <v>147.85716666666698</v>
      </c>
      <c r="O27" s="1">
        <v>136.552525</v>
      </c>
      <c r="P27" s="1">
        <v>150.16354166666699</v>
      </c>
      <c r="Q27" s="1">
        <v>137.78199166666667</v>
      </c>
      <c r="R27" s="1">
        <v>136.85164166666667</v>
      </c>
      <c r="S27" s="1">
        <v>151.02505833333333</v>
      </c>
      <c r="T27" s="1">
        <v>168.379625</v>
      </c>
      <c r="U27" s="48">
        <f t="shared" si="0"/>
        <v>0.11491183554693762</v>
      </c>
    </row>
    <row r="28" spans="1:21">
      <c r="A28" t="s">
        <v>85</v>
      </c>
      <c r="B28" t="s">
        <v>121</v>
      </c>
      <c r="C28" s="1"/>
      <c r="D28" s="1"/>
      <c r="E28" s="1"/>
      <c r="F28" s="1"/>
      <c r="G28" s="1"/>
      <c r="H28" s="1"/>
      <c r="I28" s="1"/>
      <c r="J28" s="1"/>
      <c r="K28" s="1"/>
      <c r="L28" s="1">
        <v>142.1904625</v>
      </c>
      <c r="M28" s="1">
        <v>143.783941666667</v>
      </c>
      <c r="N28" s="1">
        <v>147.46787499999999</v>
      </c>
      <c r="O28" s="1">
        <v>139.18518333333301</v>
      </c>
      <c r="P28" s="1">
        <v>167.92734999999999</v>
      </c>
      <c r="Q28" s="1">
        <v>153.35602499999999</v>
      </c>
      <c r="R28" s="1">
        <v>145.76858333333334</v>
      </c>
      <c r="S28" s="1">
        <v>158.77485833333333</v>
      </c>
      <c r="T28" s="1">
        <v>178.73051666666666</v>
      </c>
      <c r="U28" s="48">
        <f t="shared" si="0"/>
        <v>0.12568525358994975</v>
      </c>
    </row>
    <row r="29" spans="1:21">
      <c r="A29" s="46" t="s">
        <v>122</v>
      </c>
      <c r="B29" s="46" t="s">
        <v>121</v>
      </c>
      <c r="C29" s="1">
        <v>139.33443333333301</v>
      </c>
      <c r="D29" s="130">
        <v>141.52861666666701</v>
      </c>
      <c r="E29" s="130">
        <v>144.62615</v>
      </c>
      <c r="F29" s="1">
        <v>131.28798333333302</v>
      </c>
      <c r="G29" s="1">
        <v>118.925366666667</v>
      </c>
      <c r="H29" s="1">
        <v>134.72674166666698</v>
      </c>
      <c r="I29" s="1">
        <v>157.61574166666699</v>
      </c>
      <c r="J29" s="1">
        <v>145.52859166666701</v>
      </c>
      <c r="K29" s="1">
        <v>122.77290833333301</v>
      </c>
      <c r="L29" s="1">
        <v>127.734483333333</v>
      </c>
      <c r="M29" s="1">
        <v>137.91556666666699</v>
      </c>
      <c r="N29" s="1">
        <v>133.071091666667</v>
      </c>
      <c r="O29" s="1">
        <v>138.286466666667</v>
      </c>
      <c r="P29" s="1">
        <v>150.20281666666699</v>
      </c>
      <c r="Q29" s="1">
        <v>144.74165833333333</v>
      </c>
      <c r="R29" s="1">
        <v>141.67058333333333</v>
      </c>
      <c r="S29" s="1">
        <v>149.85679166666668</v>
      </c>
      <c r="T29" s="1">
        <v>166.09292500000001</v>
      </c>
      <c r="U29" s="48">
        <f t="shared" si="0"/>
        <v>0.10834432762612534</v>
      </c>
    </row>
    <row r="30" spans="1:21">
      <c r="A30" s="46" t="s">
        <v>87</v>
      </c>
      <c r="B30" s="46" t="s">
        <v>121</v>
      </c>
      <c r="C30" s="1">
        <v>125.482066666667</v>
      </c>
      <c r="D30" s="1">
        <v>144.709225</v>
      </c>
      <c r="E30" s="1">
        <v>153.47514166666699</v>
      </c>
      <c r="F30" s="1">
        <v>130.78740000000002</v>
      </c>
      <c r="G30" s="1">
        <v>122.536233333333</v>
      </c>
      <c r="H30" s="1">
        <v>146.602566666667</v>
      </c>
      <c r="I30" s="1">
        <v>152.80090833333301</v>
      </c>
      <c r="J30" s="1">
        <v>137.72126666666699</v>
      </c>
      <c r="K30" s="1">
        <v>123.161983333333</v>
      </c>
      <c r="L30" s="1">
        <v>129.581625</v>
      </c>
      <c r="M30" s="1">
        <v>133.208783333333</v>
      </c>
      <c r="N30" s="1">
        <v>139.38584166666701</v>
      </c>
      <c r="O30" s="1">
        <v>144.03490833333299</v>
      </c>
      <c r="P30" s="1">
        <v>152.046425</v>
      </c>
      <c r="Q30" s="1">
        <v>137.84261666666666</v>
      </c>
      <c r="R30" s="1">
        <v>145.75921666666667</v>
      </c>
      <c r="S30" s="1">
        <v>148.40431666666666</v>
      </c>
      <c r="T30" s="1">
        <v>169.70668333333333</v>
      </c>
      <c r="U30" s="48">
        <f t="shared" si="0"/>
        <v>0.14354276981386094</v>
      </c>
    </row>
    <row r="31" spans="1:21">
      <c r="A31" s="46" t="s">
        <v>88</v>
      </c>
      <c r="B31" s="46" t="s">
        <v>121</v>
      </c>
      <c r="C31" s="1">
        <v>139.40480833333299</v>
      </c>
      <c r="D31" s="1">
        <v>165.506233333333</v>
      </c>
      <c r="E31" s="1">
        <v>154.50595833333298</v>
      </c>
      <c r="F31" s="1">
        <v>120.118658333333</v>
      </c>
      <c r="G31" s="1">
        <v>121.87113333333301</v>
      </c>
      <c r="H31" s="1">
        <v>157.49844999999999</v>
      </c>
      <c r="I31" s="1">
        <v>159.46833333333299</v>
      </c>
      <c r="J31" s="1">
        <v>150.40594166666699</v>
      </c>
      <c r="K31" s="1">
        <v>149.61659166666701</v>
      </c>
      <c r="L31" s="1">
        <v>151.23112499999999</v>
      </c>
      <c r="M31" s="1">
        <v>147.27600833333301</v>
      </c>
      <c r="N31" s="1">
        <v>149.52635833333301</v>
      </c>
      <c r="O31" s="1">
        <v>152.947258333333</v>
      </c>
      <c r="P31" s="1">
        <v>154.13830833333301</v>
      </c>
      <c r="Q31" s="1">
        <v>159.42105833333332</v>
      </c>
      <c r="R31" s="1">
        <v>160.42374166666667</v>
      </c>
      <c r="S31" s="1">
        <v>161.95929166666667</v>
      </c>
      <c r="T31" s="1">
        <v>180.62523333333334</v>
      </c>
      <c r="U31" s="48">
        <f t="shared" si="0"/>
        <v>0.11525082305918954</v>
      </c>
    </row>
    <row r="32" spans="1:21">
      <c r="A32" s="46"/>
      <c r="B32" s="4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8"/>
    </row>
    <row r="33" spans="1:23">
      <c r="A33" s="46" t="s">
        <v>0</v>
      </c>
      <c r="B33" s="46" t="s">
        <v>121</v>
      </c>
      <c r="C33" s="1">
        <v>138.42847499999999</v>
      </c>
      <c r="D33" s="1">
        <v>162.59458333333302</v>
      </c>
      <c r="E33" s="1">
        <v>164.0138</v>
      </c>
      <c r="F33" s="1">
        <v>119.43026666666699</v>
      </c>
      <c r="G33" s="1">
        <v>112.24850833333301</v>
      </c>
      <c r="H33" s="1">
        <v>141.441466666667</v>
      </c>
      <c r="I33" s="1">
        <v>166.51127500000001</v>
      </c>
      <c r="J33" s="1">
        <v>135.51296666666698</v>
      </c>
      <c r="K33" s="1">
        <v>127.25647499999999</v>
      </c>
      <c r="L33" s="1">
        <v>138.35544999999999</v>
      </c>
      <c r="M33" s="1">
        <v>139.04094166666698</v>
      </c>
      <c r="N33" s="1">
        <v>145.22661666666701</v>
      </c>
      <c r="O33" s="1">
        <v>135.17066666666699</v>
      </c>
      <c r="P33" s="1">
        <v>153.238541666667</v>
      </c>
      <c r="Q33" s="1">
        <v>142.21501666666666</v>
      </c>
      <c r="R33" s="1">
        <v>140.23595833333334</v>
      </c>
      <c r="S33" s="1">
        <v>153.18684166666668</v>
      </c>
      <c r="T33" s="1">
        <v>170.62232499999999</v>
      </c>
      <c r="U33" s="49">
        <f t="shared" si="0"/>
        <v>0.11381841379870461</v>
      </c>
    </row>
    <row r="34" spans="1:23" ht="15">
      <c r="A34" s="177" t="s">
        <v>203</v>
      </c>
      <c r="B34" s="4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f>+O33-N33</f>
        <v>-10.055950000000024</v>
      </c>
      <c r="P34" s="1">
        <f>+P33-O33</f>
        <v>18.067875000000015</v>
      </c>
      <c r="Q34" s="1">
        <f>+Q33-P33</f>
        <v>-11.023525000000348</v>
      </c>
      <c r="R34" s="1">
        <f>+R33-Q33</f>
        <v>-1.9790583333333132</v>
      </c>
      <c r="S34" s="1">
        <f t="shared" ref="S34:T34" si="1">+S33-R33</f>
        <v>12.950883333333337</v>
      </c>
      <c r="T34" s="1">
        <f t="shared" si="1"/>
        <v>17.435483333333309</v>
      </c>
      <c r="U34" s="94"/>
    </row>
    <row r="35" spans="1:23">
      <c r="A35" s="46"/>
      <c r="B35" s="4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94"/>
    </row>
    <row r="36" spans="1:23">
      <c r="C36" s="95" t="s">
        <v>108</v>
      </c>
      <c r="D36" s="95" t="s">
        <v>109</v>
      </c>
      <c r="E36" s="95" t="s">
        <v>110</v>
      </c>
      <c r="F36" s="95" t="s">
        <v>111</v>
      </c>
      <c r="G36" s="95" t="s">
        <v>112</v>
      </c>
      <c r="H36" s="95" t="s">
        <v>113</v>
      </c>
      <c r="I36" s="95" t="s">
        <v>114</v>
      </c>
      <c r="J36" s="95" t="s">
        <v>115</v>
      </c>
      <c r="K36" s="95" t="s">
        <v>116</v>
      </c>
      <c r="L36" s="95" t="s">
        <v>117</v>
      </c>
      <c r="M36" s="95" t="s">
        <v>118</v>
      </c>
      <c r="N36" s="95" t="s">
        <v>119</v>
      </c>
      <c r="O36" s="95" t="s">
        <v>120</v>
      </c>
      <c r="P36" s="95">
        <v>2008</v>
      </c>
      <c r="Q36" s="95">
        <v>2009</v>
      </c>
      <c r="R36" s="95">
        <v>2010</v>
      </c>
      <c r="S36" s="95">
        <v>2011</v>
      </c>
      <c r="T36" s="95">
        <v>2012</v>
      </c>
      <c r="U36" s="95"/>
      <c r="V36" s="96" t="s">
        <v>202</v>
      </c>
    </row>
    <row r="37" spans="1:23">
      <c r="B37" s="101" t="s">
        <v>126</v>
      </c>
      <c r="C37" s="1">
        <f>MIN(C5:C31)</f>
        <v>123.938666666667</v>
      </c>
      <c r="D37" s="1">
        <f t="shared" ref="D37:O37" si="2">MIN(D5:D31)</f>
        <v>141.52861666666701</v>
      </c>
      <c r="E37" s="1">
        <f t="shared" si="2"/>
        <v>144.62615</v>
      </c>
      <c r="F37" s="1">
        <f t="shared" si="2"/>
        <v>100.41200833333301</v>
      </c>
      <c r="G37" s="1">
        <f t="shared" si="2"/>
        <v>93.628174999999999</v>
      </c>
      <c r="H37" s="1">
        <f t="shared" si="2"/>
        <v>127.13395833333301</v>
      </c>
      <c r="I37" s="1">
        <f t="shared" si="2"/>
        <v>141.49493333333299</v>
      </c>
      <c r="J37" s="1">
        <f t="shared" si="2"/>
        <v>119.375391666667</v>
      </c>
      <c r="K37" s="1">
        <f t="shared" si="2"/>
        <v>109.319408333333</v>
      </c>
      <c r="L37" s="1">
        <f t="shared" si="2"/>
        <v>120.686916666667</v>
      </c>
      <c r="M37" s="1">
        <f t="shared" si="2"/>
        <v>122.0772</v>
      </c>
      <c r="N37" s="1">
        <f t="shared" si="2"/>
        <v>128.25274166666699</v>
      </c>
      <c r="O37" s="1">
        <f t="shared" si="2"/>
        <v>117.699616666667</v>
      </c>
      <c r="P37" s="1">
        <f>MIN(P5:P31)</f>
        <v>130.508141666667</v>
      </c>
      <c r="Q37" s="1">
        <f>MIN(Q5:Q31)</f>
        <v>122.870625</v>
      </c>
      <c r="R37" s="1">
        <f>MIN(R5:R31)</f>
        <v>126.30896666666666</v>
      </c>
      <c r="S37" s="1">
        <f>MIN(S5:S31)</f>
        <v>138.915325</v>
      </c>
      <c r="T37" s="1">
        <f>MIN(T5:T31)</f>
        <v>157.06501666666668</v>
      </c>
      <c r="V37" s="97">
        <f>AVERAGE(C37:T37)</f>
        <v>125.88010324074078</v>
      </c>
    </row>
    <row r="38" spans="1:23">
      <c r="B38" s="101" t="s">
        <v>127</v>
      </c>
      <c r="C38" s="1">
        <f>MAX(C5:C31)</f>
        <v>157.23307499999999</v>
      </c>
      <c r="D38" s="1">
        <f t="shared" ref="D38:O38" si="3">MAX(D5:D31)</f>
        <v>185.74314166666699</v>
      </c>
      <c r="E38" s="1">
        <f t="shared" si="3"/>
        <v>203.82998333333302</v>
      </c>
      <c r="F38" s="1">
        <f t="shared" si="3"/>
        <v>147.974758333333</v>
      </c>
      <c r="G38" s="1">
        <f t="shared" si="3"/>
        <v>148.85746666666699</v>
      </c>
      <c r="H38" s="1">
        <f t="shared" si="3"/>
        <v>167.96905833333298</v>
      </c>
      <c r="I38" s="1">
        <f t="shared" si="3"/>
        <v>221.02563333333299</v>
      </c>
      <c r="J38" s="1">
        <f t="shared" si="3"/>
        <v>159.060791666667</v>
      </c>
      <c r="K38" s="1">
        <f t="shared" si="3"/>
        <v>157.571441666667</v>
      </c>
      <c r="L38" s="1">
        <f t="shared" si="3"/>
        <v>161.18606249999999</v>
      </c>
      <c r="M38" s="1">
        <f t="shared" si="3"/>
        <v>178.48598333333302</v>
      </c>
      <c r="N38" s="1">
        <f t="shared" si="3"/>
        <v>188.46823333333299</v>
      </c>
      <c r="O38" s="1">
        <f t="shared" si="3"/>
        <v>171.29306666666699</v>
      </c>
      <c r="P38" s="1">
        <f>MAX(P5:P31)</f>
        <v>184.45869166666702</v>
      </c>
      <c r="Q38" s="1">
        <f>MAX(Q5:Q31)</f>
        <v>182</v>
      </c>
      <c r="R38" s="1">
        <f>MAX(R5:R31)</f>
        <v>182</v>
      </c>
      <c r="S38" s="1">
        <f>MAX(S5:S31)</f>
        <v>181.36155833333333</v>
      </c>
      <c r="T38" s="1">
        <f>MAX(T5:T31)</f>
        <v>198.42252500000001</v>
      </c>
      <c r="V38" s="97">
        <f>AVERAGE(C38:T38)</f>
        <v>176.49674837962965</v>
      </c>
    </row>
    <row r="39" spans="1:23">
      <c r="B39" s="100" t="s">
        <v>131</v>
      </c>
      <c r="C39" s="102">
        <f>+C38-C37</f>
        <v>33.294408333332981</v>
      </c>
      <c r="D39" s="102">
        <f t="shared" ref="D39:S39" si="4">+D38-D37</f>
        <v>44.214524999999981</v>
      </c>
      <c r="E39" s="102">
        <f t="shared" si="4"/>
        <v>59.203833333333023</v>
      </c>
      <c r="F39" s="102">
        <f t="shared" si="4"/>
        <v>47.562749999999994</v>
      </c>
      <c r="G39" s="102">
        <f t="shared" si="4"/>
        <v>55.229291666666995</v>
      </c>
      <c r="H39" s="102">
        <f t="shared" si="4"/>
        <v>40.835099999999969</v>
      </c>
      <c r="I39" s="102">
        <f t="shared" si="4"/>
        <v>79.530699999999996</v>
      </c>
      <c r="J39" s="102">
        <f t="shared" si="4"/>
        <v>39.685400000000001</v>
      </c>
      <c r="K39" s="102">
        <f t="shared" si="4"/>
        <v>48.252033333333998</v>
      </c>
      <c r="L39" s="102">
        <f t="shared" si="4"/>
        <v>40.499145833332989</v>
      </c>
      <c r="M39" s="102">
        <f t="shared" si="4"/>
        <v>56.40878333333302</v>
      </c>
      <c r="N39" s="102">
        <f t="shared" si="4"/>
        <v>60.215491666665997</v>
      </c>
      <c r="O39" s="102">
        <f t="shared" si="4"/>
        <v>53.59344999999999</v>
      </c>
      <c r="P39" s="102">
        <f t="shared" si="4"/>
        <v>53.950550000000021</v>
      </c>
      <c r="Q39" s="102">
        <f t="shared" si="4"/>
        <v>59.129374999999996</v>
      </c>
      <c r="R39" s="102">
        <f t="shared" si="4"/>
        <v>55.691033333333337</v>
      </c>
      <c r="S39" s="102">
        <f t="shared" si="4"/>
        <v>42.446233333333339</v>
      </c>
      <c r="T39" s="102">
        <f t="shared" ref="T39" si="5">+T38-T37</f>
        <v>41.357508333333328</v>
      </c>
      <c r="U39" s="1"/>
      <c r="V39" s="97">
        <f>+V38-V37</f>
        <v>50.61664513888887</v>
      </c>
      <c r="W39" s="37" t="s">
        <v>130</v>
      </c>
    </row>
    <row r="42" spans="1:23">
      <c r="B42" s="100" t="s">
        <v>132</v>
      </c>
      <c r="C42" s="1">
        <f>+C33-C37</f>
        <v>14.489808333332988</v>
      </c>
      <c r="D42" s="1">
        <f t="shared" ref="D42:P42" si="6">+D33-D37</f>
        <v>21.065966666666014</v>
      </c>
      <c r="E42" s="1">
        <f t="shared" si="6"/>
        <v>19.387650000000008</v>
      </c>
      <c r="F42" s="1">
        <f t="shared" si="6"/>
        <v>19.018258333333989</v>
      </c>
      <c r="G42" s="1">
        <f t="shared" si="6"/>
        <v>18.620333333333008</v>
      </c>
      <c r="H42" s="1">
        <f t="shared" si="6"/>
        <v>14.307508333333985</v>
      </c>
      <c r="I42" s="1">
        <f t="shared" si="6"/>
        <v>25.016341666667017</v>
      </c>
      <c r="J42" s="1">
        <f t="shared" si="6"/>
        <v>16.137574999999984</v>
      </c>
      <c r="K42" s="1">
        <f t="shared" si="6"/>
        <v>17.937066666666993</v>
      </c>
      <c r="L42" s="1">
        <f t="shared" si="6"/>
        <v>17.668533333332988</v>
      </c>
      <c r="M42" s="1">
        <f t="shared" si="6"/>
        <v>16.963741666666976</v>
      </c>
      <c r="N42" s="1">
        <f t="shared" si="6"/>
        <v>16.973875000000021</v>
      </c>
      <c r="O42" s="1">
        <f t="shared" si="6"/>
        <v>17.471049999999991</v>
      </c>
      <c r="P42" s="1">
        <f t="shared" si="6"/>
        <v>22.730400000000003</v>
      </c>
      <c r="Q42" s="1">
        <f>+Q33-Q37</f>
        <v>19.344391666666652</v>
      </c>
      <c r="R42" s="1">
        <f>+R33-R37</f>
        <v>13.92699166666668</v>
      </c>
      <c r="S42" s="1">
        <f>+S33-S37</f>
        <v>14.271516666666685</v>
      </c>
      <c r="T42" s="1">
        <f>+T33-T37</f>
        <v>13.55730833333331</v>
      </c>
    </row>
    <row r="43" spans="1:23">
      <c r="B43" s="100" t="s">
        <v>133</v>
      </c>
      <c r="C43" s="1">
        <f>+C38-C33</f>
        <v>18.804599999999994</v>
      </c>
      <c r="D43" s="1">
        <f t="shared" ref="D43:P43" si="7">+D38-D33</f>
        <v>23.148558333333966</v>
      </c>
      <c r="E43" s="1">
        <f t="shared" si="7"/>
        <v>39.816183333333015</v>
      </c>
      <c r="F43" s="1">
        <f t="shared" si="7"/>
        <v>28.544491666666005</v>
      </c>
      <c r="G43" s="1">
        <f t="shared" si="7"/>
        <v>36.608958333333987</v>
      </c>
      <c r="H43" s="1">
        <f t="shared" si="7"/>
        <v>26.527591666665984</v>
      </c>
      <c r="I43" s="1">
        <f t="shared" si="7"/>
        <v>54.514358333332979</v>
      </c>
      <c r="J43" s="1">
        <f t="shared" si="7"/>
        <v>23.547825000000017</v>
      </c>
      <c r="K43" s="1">
        <f t="shared" si="7"/>
        <v>30.314966666667004</v>
      </c>
      <c r="L43" s="1">
        <f t="shared" si="7"/>
        <v>22.830612500000001</v>
      </c>
      <c r="M43" s="1">
        <f t="shared" si="7"/>
        <v>39.445041666666043</v>
      </c>
      <c r="N43" s="1">
        <f t="shared" si="7"/>
        <v>43.241616666665976</v>
      </c>
      <c r="O43" s="1">
        <f t="shared" si="7"/>
        <v>36.122399999999999</v>
      </c>
      <c r="P43" s="1">
        <f t="shared" si="7"/>
        <v>31.220150000000018</v>
      </c>
      <c r="Q43" s="1">
        <f>+Q38-Q33</f>
        <v>39.784983333333344</v>
      </c>
      <c r="R43" s="1">
        <f>+R38-R33</f>
        <v>41.764041666666657</v>
      </c>
      <c r="S43" s="1">
        <f>+S38-S33</f>
        <v>28.174716666666654</v>
      </c>
      <c r="T43" s="1">
        <f>+T38-T33</f>
        <v>27.800200000000018</v>
      </c>
    </row>
    <row r="44" spans="1:23">
      <c r="B44" s="100" t="s">
        <v>131</v>
      </c>
      <c r="C44" s="1">
        <f>+C43-C42</f>
        <v>4.3147916666670056</v>
      </c>
      <c r="D44" s="1">
        <f t="shared" ref="D44:S44" si="8">+D43-D42</f>
        <v>2.0825916666679518</v>
      </c>
      <c r="E44" s="103">
        <f t="shared" si="8"/>
        <v>20.428533333333007</v>
      </c>
      <c r="F44" s="1">
        <f t="shared" si="8"/>
        <v>9.5262333333320157</v>
      </c>
      <c r="G44" s="103">
        <f t="shared" si="8"/>
        <v>17.98862500000098</v>
      </c>
      <c r="H44" s="103">
        <f t="shared" si="8"/>
        <v>12.220083333331999</v>
      </c>
      <c r="I44" s="103">
        <f t="shared" si="8"/>
        <v>29.498016666665961</v>
      </c>
      <c r="J44" s="1">
        <f t="shared" si="8"/>
        <v>7.4102500000000333</v>
      </c>
      <c r="K44" s="103">
        <f t="shared" si="8"/>
        <v>12.377900000000011</v>
      </c>
      <c r="L44" s="1">
        <f t="shared" si="8"/>
        <v>5.1620791666670129</v>
      </c>
      <c r="M44" s="103">
        <f t="shared" si="8"/>
        <v>22.481299999999067</v>
      </c>
      <c r="N44" s="103">
        <f t="shared" si="8"/>
        <v>26.267741666665955</v>
      </c>
      <c r="O44" s="103">
        <f t="shared" si="8"/>
        <v>18.651350000000008</v>
      </c>
      <c r="P44" s="1">
        <f t="shared" si="8"/>
        <v>8.489750000000015</v>
      </c>
      <c r="Q44" s="103">
        <f t="shared" si="8"/>
        <v>20.440591666666691</v>
      </c>
      <c r="R44" s="103">
        <f t="shared" si="8"/>
        <v>27.837049999999977</v>
      </c>
      <c r="S44" s="103">
        <f t="shared" si="8"/>
        <v>13.90319999999997</v>
      </c>
      <c r="T44" s="103">
        <f t="shared" ref="T44" si="9">+T43-T42</f>
        <v>14.242891666666708</v>
      </c>
    </row>
  </sheetData>
  <mergeCells count="1">
    <mergeCell ref="C1:Q1"/>
  </mergeCells>
  <phoneticPr fontId="5" type="noConversion"/>
  <pageMargins left="0.75" right="0.75" top="1" bottom="1" header="0.5" footer="0.5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44"/>
  <sheetViews>
    <sheetView zoomScale="75" workbookViewId="0">
      <selection activeCell="W20" sqref="W20"/>
    </sheetView>
  </sheetViews>
  <sheetFormatPr defaultRowHeight="12.75"/>
  <cols>
    <col min="1" max="1" width="12.7109375" customWidth="1"/>
    <col min="2" max="2" width="10.28515625" customWidth="1"/>
    <col min="3" max="13" width="11.5703125" customWidth="1"/>
    <col min="14" max="14" width="11.5703125" style="16" customWidth="1"/>
    <col min="15" max="16" width="11.5703125" customWidth="1"/>
  </cols>
  <sheetData>
    <row r="1" spans="1:18" ht="18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8"/>
    </row>
    <row r="2" spans="1:18" ht="16.5" customHeight="1">
      <c r="C2" s="60"/>
      <c r="D2" s="60"/>
      <c r="I2" s="63"/>
      <c r="J2" s="64"/>
      <c r="K2" s="64"/>
      <c r="L2" s="64"/>
      <c r="M2" s="16"/>
      <c r="O2" s="16"/>
    </row>
    <row r="3" spans="1:18" ht="18">
      <c r="A3" s="3"/>
      <c r="B3" s="31"/>
      <c r="C3" s="166">
        <v>41358</v>
      </c>
      <c r="D3" s="166">
        <v>41365</v>
      </c>
      <c r="E3" s="166">
        <v>41372</v>
      </c>
      <c r="F3" s="166">
        <v>41379</v>
      </c>
      <c r="G3" s="166">
        <v>41386</v>
      </c>
      <c r="H3" s="166">
        <v>41393</v>
      </c>
      <c r="I3" s="166">
        <v>41400</v>
      </c>
      <c r="J3" s="166">
        <v>41407</v>
      </c>
      <c r="K3" s="166">
        <v>41414</v>
      </c>
      <c r="L3" s="166">
        <v>41421</v>
      </c>
      <c r="M3" s="166">
        <v>41428</v>
      </c>
      <c r="N3" s="166">
        <v>41435</v>
      </c>
      <c r="O3" s="37"/>
      <c r="P3" s="95" t="s">
        <v>92</v>
      </c>
    </row>
    <row r="4" spans="1:18">
      <c r="A4" s="3"/>
      <c r="B4" s="3"/>
      <c r="C4" s="166">
        <v>41364</v>
      </c>
      <c r="D4" s="166">
        <v>41371</v>
      </c>
      <c r="E4" s="166">
        <v>41378</v>
      </c>
      <c r="F4" s="166">
        <v>41385</v>
      </c>
      <c r="G4" s="166">
        <v>41392</v>
      </c>
      <c r="H4" s="166">
        <v>41399</v>
      </c>
      <c r="I4" s="166">
        <v>41406</v>
      </c>
      <c r="J4" s="166">
        <v>41413</v>
      </c>
      <c r="K4" s="166">
        <v>41420</v>
      </c>
      <c r="L4" s="166">
        <v>41427</v>
      </c>
      <c r="M4" s="166">
        <v>41434</v>
      </c>
      <c r="N4" s="166">
        <v>41441</v>
      </c>
      <c r="O4" s="37"/>
      <c r="P4" s="95" t="s">
        <v>91</v>
      </c>
    </row>
    <row r="5" spans="1:18" ht="16.5" customHeight="1">
      <c r="A5" s="4"/>
      <c r="B5" s="2"/>
      <c r="C5" s="81"/>
      <c r="D5" s="81"/>
      <c r="E5" s="81"/>
      <c r="F5" s="81"/>
      <c r="G5" s="81"/>
      <c r="H5" s="81"/>
      <c r="I5" s="81"/>
      <c r="J5" s="81"/>
      <c r="K5" s="179"/>
      <c r="L5" s="160" t="s">
        <v>105</v>
      </c>
      <c r="M5" s="161"/>
      <c r="N5" s="161"/>
    </row>
    <row r="6" spans="1:18">
      <c r="A6" s="4" t="s">
        <v>1</v>
      </c>
      <c r="B6" s="2" t="s">
        <v>21</v>
      </c>
      <c r="C6" s="140">
        <v>52</v>
      </c>
      <c r="D6" s="140">
        <v>52</v>
      </c>
      <c r="E6" s="140">
        <v>52</v>
      </c>
      <c r="F6" s="140">
        <v>52</v>
      </c>
      <c r="G6" s="140">
        <v>50.5</v>
      </c>
      <c r="H6" s="140">
        <v>48.5</v>
      </c>
      <c r="I6" s="140">
        <v>46.5</v>
      </c>
      <c r="J6" s="140">
        <v>44.5</v>
      </c>
      <c r="K6" s="140">
        <v>42.5</v>
      </c>
      <c r="L6" s="140">
        <v>42.5</v>
      </c>
      <c r="M6" s="140">
        <v>42.5</v>
      </c>
      <c r="N6" s="140">
        <v>43</v>
      </c>
      <c r="P6" s="77">
        <f>+(N6/M6)-1</f>
        <v>1.1764705882352899E-2</v>
      </c>
    </row>
    <row r="7" spans="1:18">
      <c r="A7" s="4" t="s">
        <v>53</v>
      </c>
      <c r="B7" s="2" t="s">
        <v>21</v>
      </c>
      <c r="C7" s="140">
        <v>58.282899999999998</v>
      </c>
      <c r="D7" s="140">
        <v>54.0901</v>
      </c>
      <c r="E7" s="140">
        <v>53.157899999999998</v>
      </c>
      <c r="F7" s="140">
        <v>56.488399999999999</v>
      </c>
      <c r="G7" s="140">
        <v>56.505299999999998</v>
      </c>
      <c r="H7" s="140">
        <v>69.934299999999993</v>
      </c>
      <c r="I7" s="140">
        <v>61.092300000000002</v>
      </c>
      <c r="J7" s="140">
        <v>57.697000000000003</v>
      </c>
      <c r="K7" s="140">
        <v>57.425800000000002</v>
      </c>
      <c r="L7" s="140">
        <v>57.867199999999997</v>
      </c>
      <c r="M7" s="140">
        <v>55.455199999999998</v>
      </c>
      <c r="N7" s="140">
        <v>54.660699999999999</v>
      </c>
      <c r="P7" s="48">
        <f t="shared" ref="P7:P20" si="0">+(N7/M7)-1</f>
        <v>-1.4326880076169557E-2</v>
      </c>
    </row>
    <row r="8" spans="1:18">
      <c r="A8" s="4"/>
      <c r="B8" s="26" t="s">
        <v>50</v>
      </c>
      <c r="C8" s="141">
        <v>1502</v>
      </c>
      <c r="D8" s="141">
        <v>1395</v>
      </c>
      <c r="E8" s="141">
        <v>1373</v>
      </c>
      <c r="F8" s="141">
        <v>1461</v>
      </c>
      <c r="G8" s="141">
        <v>1461</v>
      </c>
      <c r="H8" s="141">
        <v>1798</v>
      </c>
      <c r="I8" s="141">
        <v>1574</v>
      </c>
      <c r="J8" s="141">
        <v>1496</v>
      </c>
      <c r="K8" s="141">
        <v>1496</v>
      </c>
      <c r="L8" s="141">
        <v>1496</v>
      </c>
      <c r="M8" s="141">
        <v>1426</v>
      </c>
      <c r="N8" s="141">
        <v>1403</v>
      </c>
      <c r="P8" s="70">
        <f t="shared" si="0"/>
        <v>-1.6129032258064502E-2</v>
      </c>
    </row>
    <row r="9" spans="1:18">
      <c r="A9" s="4" t="s">
        <v>2</v>
      </c>
      <c r="B9" s="2" t="s">
        <v>21</v>
      </c>
      <c r="C9" s="140">
        <v>42.393099999999997</v>
      </c>
      <c r="D9" s="140">
        <v>42.390300000000003</v>
      </c>
      <c r="E9" s="140">
        <v>42.385399999999997</v>
      </c>
      <c r="F9" s="140">
        <v>42.383400000000002</v>
      </c>
      <c r="G9" s="140">
        <v>42.385300000000001</v>
      </c>
      <c r="H9" s="140">
        <v>42.520299999999999</v>
      </c>
      <c r="I9" s="140">
        <v>41.053600000000003</v>
      </c>
      <c r="J9" s="140">
        <v>41.054900000000004</v>
      </c>
      <c r="K9" s="140">
        <v>41.055199999999999</v>
      </c>
      <c r="L9" s="140">
        <v>41.0505</v>
      </c>
      <c r="M9" s="140">
        <v>41.045999999999999</v>
      </c>
      <c r="N9" s="140">
        <v>42.104300000000002</v>
      </c>
      <c r="P9" s="48">
        <f t="shared" si="0"/>
        <v>2.5783267553476596E-2</v>
      </c>
    </row>
    <row r="10" spans="1:18">
      <c r="A10" s="4"/>
      <c r="B10" s="26" t="s">
        <v>22</v>
      </c>
      <c r="C10" s="141">
        <v>316</v>
      </c>
      <c r="D10" s="141">
        <v>316</v>
      </c>
      <c r="E10" s="141">
        <v>316</v>
      </c>
      <c r="F10" s="141">
        <v>316</v>
      </c>
      <c r="G10" s="141">
        <v>316</v>
      </c>
      <c r="H10" s="141">
        <v>317</v>
      </c>
      <c r="I10" s="141">
        <v>306</v>
      </c>
      <c r="J10" s="141">
        <v>306</v>
      </c>
      <c r="K10" s="141">
        <v>306</v>
      </c>
      <c r="L10" s="141">
        <v>306</v>
      </c>
      <c r="M10" s="141">
        <v>306</v>
      </c>
      <c r="N10" s="141">
        <v>314</v>
      </c>
      <c r="P10" s="70">
        <f t="shared" si="0"/>
        <v>2.614379084967311E-2</v>
      </c>
      <c r="R10" s="16"/>
    </row>
    <row r="11" spans="1:18">
      <c r="A11" s="4" t="s">
        <v>3</v>
      </c>
      <c r="B11" s="2" t="s">
        <v>21</v>
      </c>
      <c r="C11" s="140">
        <v>59.1</v>
      </c>
      <c r="D11" s="140">
        <v>59.1</v>
      </c>
      <c r="E11" s="140">
        <v>59.1</v>
      </c>
      <c r="F11" s="140">
        <v>59.3</v>
      </c>
      <c r="G11" s="140">
        <v>59.2</v>
      </c>
      <c r="H11" s="140">
        <v>57.1</v>
      </c>
      <c r="I11" s="140">
        <v>54.8</v>
      </c>
      <c r="J11" s="140">
        <v>53.6</v>
      </c>
      <c r="K11" s="140">
        <v>53.2</v>
      </c>
      <c r="L11" s="140">
        <v>53.1</v>
      </c>
      <c r="M11" s="140">
        <v>53</v>
      </c>
      <c r="N11" s="140">
        <v>53.6</v>
      </c>
      <c r="P11" s="48">
        <f t="shared" si="0"/>
        <v>1.132075471698113E-2</v>
      </c>
      <c r="R11" s="16"/>
    </row>
    <row r="12" spans="1:18">
      <c r="A12" s="4" t="s">
        <v>40</v>
      </c>
      <c r="B12" s="2" t="s">
        <v>21</v>
      </c>
      <c r="C12" s="140">
        <v>39.76</v>
      </c>
      <c r="D12" s="140">
        <v>40.47</v>
      </c>
      <c r="E12" s="140">
        <v>38.590000000000003</v>
      </c>
      <c r="F12" s="140">
        <v>39.979999999999997</v>
      </c>
      <c r="G12" s="140">
        <v>39.44</v>
      </c>
      <c r="H12" s="140">
        <v>39.35</v>
      </c>
      <c r="I12" s="140">
        <v>40.11</v>
      </c>
      <c r="J12" s="140">
        <v>38.4</v>
      </c>
      <c r="K12" s="140">
        <v>38.29</v>
      </c>
      <c r="L12" s="140">
        <v>39.19</v>
      </c>
      <c r="M12" s="140">
        <v>38.96</v>
      </c>
      <c r="N12" s="140">
        <v>39.28</v>
      </c>
      <c r="P12" s="48">
        <f t="shared" si="0"/>
        <v>8.2135523613962036E-3</v>
      </c>
      <c r="R12" s="16"/>
    </row>
    <row r="13" spans="1:18">
      <c r="A13" s="44" t="s">
        <v>4</v>
      </c>
      <c r="B13" s="2" t="s">
        <v>21</v>
      </c>
      <c r="C13" s="140">
        <v>52.75</v>
      </c>
      <c r="D13" s="140">
        <v>52.58</v>
      </c>
      <c r="E13" s="140">
        <v>52.58</v>
      </c>
      <c r="F13" s="140">
        <v>49.83</v>
      </c>
      <c r="G13" s="140">
        <v>48.34</v>
      </c>
      <c r="H13" s="140">
        <v>46.98</v>
      </c>
      <c r="I13" s="140">
        <v>43.71</v>
      </c>
      <c r="J13" s="140">
        <v>41.48</v>
      </c>
      <c r="K13" s="140">
        <v>40.159999999999997</v>
      </c>
      <c r="L13" s="140">
        <v>39.450000000000003</v>
      </c>
      <c r="M13" s="140">
        <v>39.1</v>
      </c>
      <c r="N13" s="140">
        <v>39.1</v>
      </c>
      <c r="P13" s="48">
        <f t="shared" si="0"/>
        <v>0</v>
      </c>
      <c r="R13" s="16"/>
    </row>
    <row r="14" spans="1:18">
      <c r="A14" s="44" t="s">
        <v>5</v>
      </c>
      <c r="B14" s="2" t="s">
        <v>21</v>
      </c>
      <c r="C14" s="140">
        <v>38.200000000000003</v>
      </c>
      <c r="D14" s="140">
        <v>37.799999999999997</v>
      </c>
      <c r="E14" s="140">
        <v>38</v>
      </c>
      <c r="F14" s="140">
        <v>36.799999999999997</v>
      </c>
      <c r="G14" s="140">
        <v>35.799999999999997</v>
      </c>
      <c r="H14" s="140">
        <v>34.200000000000003</v>
      </c>
      <c r="I14" s="140">
        <v>34.4</v>
      </c>
      <c r="J14" s="140">
        <v>33.799999999999997</v>
      </c>
      <c r="K14" s="140">
        <v>33.200000000000003</v>
      </c>
      <c r="L14" s="140">
        <v>32.6</v>
      </c>
      <c r="M14" s="140">
        <v>32.4</v>
      </c>
      <c r="N14" s="140">
        <v>33.4</v>
      </c>
      <c r="P14" s="48">
        <f t="shared" si="0"/>
        <v>3.0864197530864113E-2</v>
      </c>
      <c r="R14" s="16"/>
    </row>
    <row r="15" spans="1:18">
      <c r="A15" s="44" t="s">
        <v>7</v>
      </c>
      <c r="B15" s="2" t="s">
        <v>21</v>
      </c>
      <c r="C15" s="140">
        <v>76.67</v>
      </c>
      <c r="D15" s="140">
        <v>76.63</v>
      </c>
      <c r="E15" s="140">
        <v>76.260000000000005</v>
      </c>
      <c r="F15" s="140">
        <v>75.739999999999995</v>
      </c>
      <c r="G15" s="140">
        <v>74.959999999999994</v>
      </c>
      <c r="H15" s="140">
        <v>74.44</v>
      </c>
      <c r="I15" s="140">
        <v>73.790000000000006</v>
      </c>
      <c r="J15" s="140">
        <v>71.739999999999995</v>
      </c>
      <c r="K15" s="140">
        <v>70.06</v>
      </c>
      <c r="L15" s="140">
        <v>68.44</v>
      </c>
      <c r="M15" s="140">
        <v>66.47</v>
      </c>
      <c r="N15" s="140">
        <v>66.47</v>
      </c>
      <c r="P15" s="48">
        <f t="shared" si="0"/>
        <v>0</v>
      </c>
      <c r="R15" s="16"/>
    </row>
    <row r="16" spans="1:18">
      <c r="A16" s="44" t="s">
        <v>8</v>
      </c>
      <c r="B16" s="2" t="s">
        <v>21</v>
      </c>
      <c r="C16" s="140">
        <v>50.5</v>
      </c>
      <c r="D16" s="140">
        <v>47.2</v>
      </c>
      <c r="E16" s="140">
        <v>42.3</v>
      </c>
      <c r="F16" s="140">
        <v>48.8</v>
      </c>
      <c r="G16" s="140">
        <v>48.8</v>
      </c>
      <c r="H16" s="140">
        <v>41</v>
      </c>
      <c r="I16" s="140">
        <v>44.6</v>
      </c>
      <c r="J16" s="140">
        <v>47.1</v>
      </c>
      <c r="K16" s="140">
        <v>42.1</v>
      </c>
      <c r="L16" s="140">
        <v>43.8</v>
      </c>
      <c r="M16" s="140">
        <v>43.7</v>
      </c>
      <c r="N16" s="140">
        <v>44.6</v>
      </c>
      <c r="P16" s="48">
        <f t="shared" si="0"/>
        <v>2.0594965675057253E-2</v>
      </c>
      <c r="R16" s="14"/>
    </row>
    <row r="17" spans="1:18">
      <c r="A17" s="4" t="s">
        <v>46</v>
      </c>
      <c r="B17" s="2" t="s">
        <v>21</v>
      </c>
      <c r="C17" s="140">
        <v>44.250300000000003</v>
      </c>
      <c r="D17" s="140">
        <v>48.192999999999998</v>
      </c>
      <c r="E17" s="140">
        <v>40.354900000000001</v>
      </c>
      <c r="F17" s="140">
        <v>63.022300000000001</v>
      </c>
      <c r="G17" s="140">
        <v>46.635399999999997</v>
      </c>
      <c r="H17" s="140">
        <v>50.368200000000002</v>
      </c>
      <c r="I17" s="140">
        <v>42.551699999999997</v>
      </c>
      <c r="J17" s="140">
        <v>59.051000000000002</v>
      </c>
      <c r="K17" s="140">
        <v>46.482799999999997</v>
      </c>
      <c r="L17" s="140">
        <v>48.061399999999999</v>
      </c>
      <c r="M17" s="140">
        <v>42.906300000000002</v>
      </c>
      <c r="N17" s="140">
        <v>44.031500000000001</v>
      </c>
      <c r="P17" s="48">
        <f t="shared" si="0"/>
        <v>2.622458706530284E-2</v>
      </c>
      <c r="R17" s="14"/>
    </row>
    <row r="18" spans="1:18">
      <c r="A18" s="4"/>
      <c r="B18" s="28" t="s">
        <v>51</v>
      </c>
      <c r="C18" s="141">
        <v>13500</v>
      </c>
      <c r="D18" s="141">
        <v>14571.43</v>
      </c>
      <c r="E18" s="141">
        <v>12000</v>
      </c>
      <c r="F18" s="141">
        <v>18660</v>
      </c>
      <c r="G18" s="141">
        <v>14000</v>
      </c>
      <c r="H18" s="141">
        <v>15033.33</v>
      </c>
      <c r="I18" s="141">
        <v>12531.91</v>
      </c>
      <c r="J18" s="141">
        <v>17259.259999999998</v>
      </c>
      <c r="K18" s="141">
        <v>13500</v>
      </c>
      <c r="L18" s="141">
        <v>14000</v>
      </c>
      <c r="M18" s="141">
        <v>12666.67</v>
      </c>
      <c r="N18" s="141">
        <v>13000</v>
      </c>
      <c r="P18" s="70">
        <f t="shared" si="0"/>
        <v>2.6315519390652797E-2</v>
      </c>
      <c r="R18" s="137"/>
    </row>
    <row r="19" spans="1:18">
      <c r="A19" s="4" t="s">
        <v>47</v>
      </c>
      <c r="B19" s="2" t="s">
        <v>21</v>
      </c>
      <c r="C19" s="140">
        <v>91.32</v>
      </c>
      <c r="D19" s="140">
        <v>91.32</v>
      </c>
      <c r="E19" s="140">
        <v>91.32</v>
      </c>
      <c r="F19" s="140">
        <v>91.32</v>
      </c>
      <c r="G19" s="140">
        <v>91.32</v>
      </c>
      <c r="H19" s="140">
        <v>91.32</v>
      </c>
      <c r="I19" s="140">
        <v>91.32</v>
      </c>
      <c r="J19" s="140">
        <v>91.32</v>
      </c>
      <c r="K19" s="140">
        <v>91.32</v>
      </c>
      <c r="L19" s="140">
        <v>91.32</v>
      </c>
      <c r="M19" s="140">
        <v>91.32</v>
      </c>
      <c r="N19" s="186">
        <v>91.32</v>
      </c>
      <c r="P19" s="71">
        <f t="shared" si="0"/>
        <v>0</v>
      </c>
      <c r="R19" s="14"/>
    </row>
    <row r="20" spans="1:18">
      <c r="A20" s="4" t="s">
        <v>9</v>
      </c>
      <c r="B20" s="2" t="s">
        <v>21</v>
      </c>
      <c r="C20" s="140">
        <v>46.5</v>
      </c>
      <c r="D20" s="140">
        <v>46.5</v>
      </c>
      <c r="E20" s="140">
        <v>46.25</v>
      </c>
      <c r="F20" s="140">
        <v>46.25</v>
      </c>
      <c r="G20" s="140">
        <v>45.25</v>
      </c>
      <c r="H20" s="140">
        <v>41.75</v>
      </c>
      <c r="I20" s="140">
        <v>38.75</v>
      </c>
      <c r="J20" s="140">
        <v>36.25</v>
      </c>
      <c r="K20" s="140">
        <v>34.25</v>
      </c>
      <c r="L20" s="140">
        <v>34.25</v>
      </c>
      <c r="M20" s="140">
        <v>34.25</v>
      </c>
      <c r="N20" s="140">
        <v>34.25</v>
      </c>
      <c r="O20" s="16"/>
      <c r="P20" s="71">
        <f t="shared" si="0"/>
        <v>0</v>
      </c>
      <c r="R20" s="14"/>
    </row>
    <row r="21" spans="1:18">
      <c r="A21" s="4" t="s">
        <v>48</v>
      </c>
      <c r="B21" s="2" t="s">
        <v>21</v>
      </c>
      <c r="C21" s="140">
        <v>41.226999999999997</v>
      </c>
      <c r="D21" s="140">
        <v>41.8123</v>
      </c>
      <c r="E21" s="140">
        <v>42.8551</v>
      </c>
      <c r="F21" s="140">
        <v>42.744999999999997</v>
      </c>
      <c r="G21" s="140">
        <v>42.163800000000002</v>
      </c>
      <c r="H21" s="140">
        <v>41.092599999999997</v>
      </c>
      <c r="I21" s="140">
        <v>43.436300000000003</v>
      </c>
      <c r="J21" s="140">
        <v>41.956800000000001</v>
      </c>
      <c r="K21" s="140">
        <v>40.933599999999998</v>
      </c>
      <c r="L21" s="140">
        <v>41.198</v>
      </c>
      <c r="M21" s="140">
        <v>41.307400000000001</v>
      </c>
      <c r="N21" s="140">
        <v>41.155099999999997</v>
      </c>
      <c r="P21" s="184">
        <f>+(N22/M22)-1</f>
        <v>-6.684416246530378E-3</v>
      </c>
      <c r="R21" s="14"/>
    </row>
    <row r="22" spans="1:18">
      <c r="A22" s="4"/>
      <c r="B22" s="26" t="s">
        <v>52</v>
      </c>
      <c r="C22" s="141">
        <v>172.22</v>
      </c>
      <c r="D22" s="141">
        <v>174.85</v>
      </c>
      <c r="E22" s="141">
        <v>176.74</v>
      </c>
      <c r="F22" s="141">
        <v>175.64</v>
      </c>
      <c r="G22" s="141">
        <v>174.34</v>
      </c>
      <c r="H22" s="141">
        <v>170.35</v>
      </c>
      <c r="I22" s="141">
        <v>179.91</v>
      </c>
      <c r="J22" s="141">
        <v>174.85</v>
      </c>
      <c r="K22" s="141">
        <v>171.49</v>
      </c>
      <c r="L22" s="141">
        <v>174.34</v>
      </c>
      <c r="M22" s="141">
        <v>176.53</v>
      </c>
      <c r="N22" s="141">
        <v>175.35</v>
      </c>
      <c r="P22" s="70">
        <f t="shared" ref="P22:P31" si="1">+(N22/M22)-1</f>
        <v>-6.684416246530378E-3</v>
      </c>
      <c r="R22" s="14"/>
    </row>
    <row r="23" spans="1:18">
      <c r="A23" s="4" t="s">
        <v>11</v>
      </c>
      <c r="B23" s="2" t="s">
        <v>21</v>
      </c>
      <c r="C23" s="140">
        <v>39</v>
      </c>
      <c r="D23" s="140">
        <v>44</v>
      </c>
      <c r="E23" s="140">
        <v>40</v>
      </c>
      <c r="F23" s="140">
        <v>40</v>
      </c>
      <c r="G23" s="140">
        <v>39</v>
      </c>
      <c r="H23" s="140">
        <v>38</v>
      </c>
      <c r="I23" s="140">
        <v>37</v>
      </c>
      <c r="J23" s="140">
        <v>37</v>
      </c>
      <c r="K23" s="140">
        <v>37</v>
      </c>
      <c r="L23" s="140">
        <v>37</v>
      </c>
      <c r="M23" s="140">
        <v>37</v>
      </c>
      <c r="N23" s="140">
        <v>37</v>
      </c>
      <c r="P23" s="71">
        <f t="shared" si="1"/>
        <v>0</v>
      </c>
      <c r="R23" s="14"/>
    </row>
    <row r="24" spans="1:18">
      <c r="A24" s="4" t="s">
        <v>45</v>
      </c>
      <c r="B24" s="2" t="s">
        <v>21</v>
      </c>
      <c r="C24" s="140">
        <v>62.6</v>
      </c>
      <c r="D24" s="140">
        <v>67.650000000000006</v>
      </c>
      <c r="E24" s="140">
        <v>62.17</v>
      </c>
      <c r="F24" s="140">
        <v>90.6</v>
      </c>
      <c r="G24" s="140">
        <v>77.42</v>
      </c>
      <c r="H24" s="140">
        <v>61.45</v>
      </c>
      <c r="I24" s="140">
        <v>78.28</v>
      </c>
      <c r="J24" s="140">
        <v>70.900000000000006</v>
      </c>
      <c r="K24" s="140">
        <v>58.84</v>
      </c>
      <c r="L24" s="140">
        <v>76.540000000000006</v>
      </c>
      <c r="M24" s="140">
        <v>68.64</v>
      </c>
      <c r="N24" s="140">
        <v>80.23</v>
      </c>
      <c r="P24" s="71">
        <f t="shared" si="1"/>
        <v>0.16885198135198132</v>
      </c>
      <c r="R24" s="14"/>
    </row>
    <row r="25" spans="1:18">
      <c r="A25" s="4" t="s">
        <v>12</v>
      </c>
      <c r="B25" s="2" t="s">
        <v>21</v>
      </c>
      <c r="C25" s="140">
        <v>61.8</v>
      </c>
      <c r="D25" s="140">
        <v>57.94</v>
      </c>
      <c r="E25" s="140">
        <v>56.65</v>
      </c>
      <c r="F25" s="140">
        <v>59.83</v>
      </c>
      <c r="G25" s="140">
        <v>60.13</v>
      </c>
      <c r="H25" s="140">
        <v>57.92</v>
      </c>
      <c r="I25" s="140">
        <v>54.75</v>
      </c>
      <c r="J25" s="140">
        <v>55.66</v>
      </c>
      <c r="K25" s="140">
        <v>54.59</v>
      </c>
      <c r="L25" s="140">
        <v>55.91</v>
      </c>
      <c r="M25" s="140">
        <v>55.95</v>
      </c>
      <c r="N25" s="140">
        <v>55.83</v>
      </c>
      <c r="P25" s="71">
        <f t="shared" si="1"/>
        <v>-2.1447721179626011E-3</v>
      </c>
      <c r="R25" s="14"/>
    </row>
    <row r="26" spans="1:18">
      <c r="A26" s="4" t="s">
        <v>13</v>
      </c>
      <c r="B26" s="2" t="s">
        <v>21</v>
      </c>
      <c r="C26" s="140">
        <v>88.746099999999998</v>
      </c>
      <c r="D26" s="140">
        <v>88.174000000000007</v>
      </c>
      <c r="E26" s="140">
        <v>89.0625</v>
      </c>
      <c r="F26" s="140">
        <v>86.771500000000003</v>
      </c>
      <c r="G26" s="140">
        <v>85.9131</v>
      </c>
      <c r="H26" s="140">
        <v>86.542699999999996</v>
      </c>
      <c r="I26" s="140">
        <v>87.110799999999998</v>
      </c>
      <c r="J26" s="140">
        <v>85.027900000000002</v>
      </c>
      <c r="K26" s="140">
        <v>85.580799999999996</v>
      </c>
      <c r="L26" s="140">
        <v>86.237399999999994</v>
      </c>
      <c r="M26" s="140">
        <v>88.105900000000005</v>
      </c>
      <c r="N26" s="140">
        <v>87.528400000000005</v>
      </c>
      <c r="P26" s="71">
        <f t="shared" si="1"/>
        <v>-6.5546121201871532E-3</v>
      </c>
      <c r="R26" s="14"/>
    </row>
    <row r="27" spans="1:18">
      <c r="A27" s="4"/>
      <c r="B27" s="26" t="s">
        <v>199</v>
      </c>
      <c r="C27" s="141">
        <v>742.72</v>
      </c>
      <c r="D27" s="141">
        <v>737.52</v>
      </c>
      <c r="E27" s="141">
        <v>743.77</v>
      </c>
      <c r="F27" s="141">
        <v>732.42</v>
      </c>
      <c r="G27" s="141">
        <v>735.39</v>
      </c>
      <c r="H27" s="141">
        <v>739.37</v>
      </c>
      <c r="I27" s="141">
        <v>744.12</v>
      </c>
      <c r="J27" s="141">
        <v>730.32</v>
      </c>
      <c r="K27" s="141">
        <v>734.32</v>
      </c>
      <c r="L27" s="141">
        <v>740.75</v>
      </c>
      <c r="M27" s="141">
        <v>759.48</v>
      </c>
      <c r="N27" s="141">
        <v>759.34</v>
      </c>
      <c r="P27" s="70">
        <f t="shared" si="1"/>
        <v>-1.8433665139305777E-4</v>
      </c>
      <c r="R27" s="138"/>
    </row>
    <row r="28" spans="1:18" ht="12" customHeight="1">
      <c r="A28" s="6" t="s">
        <v>18</v>
      </c>
      <c r="B28" s="2" t="s">
        <v>21</v>
      </c>
      <c r="C28" s="140">
        <v>56.951999999999998</v>
      </c>
      <c r="D28" s="140">
        <v>57.572699999999998</v>
      </c>
      <c r="E28" s="140">
        <v>57.369900000000001</v>
      </c>
      <c r="F28" s="140">
        <v>57.2806</v>
      </c>
      <c r="G28" s="140">
        <v>57.938099999999999</v>
      </c>
      <c r="H28" s="140">
        <v>58.746200000000002</v>
      </c>
      <c r="I28" s="140">
        <v>58.698</v>
      </c>
      <c r="J28" s="140">
        <v>58.704500000000003</v>
      </c>
      <c r="K28" s="140">
        <v>58.554400000000001</v>
      </c>
      <c r="L28" s="140">
        <v>58.791200000000003</v>
      </c>
      <c r="M28" s="140">
        <v>59.929600000000001</v>
      </c>
      <c r="N28" s="140">
        <v>60.594200000000001</v>
      </c>
      <c r="P28" s="71">
        <f t="shared" si="1"/>
        <v>1.1089678556172489E-2</v>
      </c>
      <c r="R28" s="14"/>
    </row>
    <row r="29" spans="1:18">
      <c r="A29" s="6" t="s">
        <v>19</v>
      </c>
      <c r="B29" s="26" t="s">
        <v>23</v>
      </c>
      <c r="C29" s="141">
        <v>48.29</v>
      </c>
      <c r="D29" s="141">
        <v>48.79</v>
      </c>
      <c r="E29" s="141">
        <v>48.83</v>
      </c>
      <c r="F29" s="141">
        <v>48.97</v>
      </c>
      <c r="G29" s="141">
        <v>49.17</v>
      </c>
      <c r="H29" s="141">
        <v>49.56</v>
      </c>
      <c r="I29" s="141">
        <v>49.56</v>
      </c>
      <c r="J29" s="141">
        <v>49.63</v>
      </c>
      <c r="K29" s="141">
        <v>49.89</v>
      </c>
      <c r="L29" s="141">
        <v>50.29</v>
      </c>
      <c r="M29" s="141">
        <v>51.06</v>
      </c>
      <c r="N29" s="141">
        <v>51.56</v>
      </c>
      <c r="P29" s="70">
        <f t="shared" si="1"/>
        <v>9.7924010967489483E-3</v>
      </c>
      <c r="R29" s="14"/>
    </row>
    <row r="30" spans="1:18">
      <c r="N30" s="55"/>
      <c r="P30" s="71"/>
      <c r="R30" s="16"/>
    </row>
    <row r="31" spans="1:18">
      <c r="A31" s="4" t="s">
        <v>0</v>
      </c>
      <c r="B31" s="2" t="s">
        <v>21</v>
      </c>
      <c r="C31" s="1">
        <v>51.912100000000002</v>
      </c>
      <c r="D31" s="1">
        <v>51.999899999999997</v>
      </c>
      <c r="E31" s="1">
        <v>51.792999999999999</v>
      </c>
      <c r="F31" s="1">
        <v>51.808999999999997</v>
      </c>
      <c r="G31" s="1">
        <v>50.712200000000003</v>
      </c>
      <c r="H31" s="1">
        <v>49.476300000000002</v>
      </c>
      <c r="I31" s="1">
        <v>47.860700000000001</v>
      </c>
      <c r="J31" s="1">
        <v>46.802599999999998</v>
      </c>
      <c r="K31" s="1">
        <v>45.575200000000002</v>
      </c>
      <c r="L31" s="1">
        <v>45.42</v>
      </c>
      <c r="M31" s="1">
        <v>45.070300000000003</v>
      </c>
      <c r="N31" s="1">
        <v>45.436754295154188</v>
      </c>
      <c r="P31" s="71">
        <f t="shared" si="1"/>
        <v>8.1307267791468352E-3</v>
      </c>
      <c r="R31" s="14"/>
    </row>
    <row r="32" spans="1:18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71"/>
      <c r="R32" s="16"/>
    </row>
    <row r="33" spans="1:16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2"/>
      <c r="O33" s="82"/>
      <c r="P33" s="49"/>
    </row>
    <row r="34" spans="1:16">
      <c r="A34" s="37"/>
      <c r="B34" s="115"/>
      <c r="C34" s="37"/>
      <c r="D34" s="37"/>
      <c r="E34" s="37"/>
      <c r="F34" s="37"/>
      <c r="G34" s="37"/>
      <c r="H34" s="37"/>
      <c r="J34" s="1"/>
      <c r="K34" s="1"/>
      <c r="L34" s="1"/>
      <c r="M34" s="1"/>
      <c r="N34" s="134"/>
    </row>
    <row r="44" spans="1:16">
      <c r="P44" s="16"/>
    </row>
  </sheetData>
  <mergeCells count="1">
    <mergeCell ref="A1:N1"/>
  </mergeCells>
  <phoneticPr fontId="5" type="noConversion"/>
  <pageMargins left="0.75" right="0.75" top="1.26" bottom="0.36" header="0.5" footer="0.39"/>
  <pageSetup paperSize="9" scale="72" orientation="landscape" r:id="rId1"/>
  <headerFooter alignWithMargins="0">
    <oddHeader>&amp;LEUROPEAN COMMISSION
DIRECTORATE-GENERAL FOR AGRICULTURE AND RURAL DEVELOPMENT
Directorate C.4 ANIMAL PRODUCTS&amp;R&amp;D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34"/>
  <sheetViews>
    <sheetView zoomScale="75" workbookViewId="0">
      <selection activeCell="K46" sqref="K46"/>
    </sheetView>
  </sheetViews>
  <sheetFormatPr defaultRowHeight="12.75"/>
  <cols>
    <col min="1" max="1" width="11.28515625" customWidth="1"/>
    <col min="2" max="2" width="9.85546875" customWidth="1"/>
    <col min="16" max="16" width="16.140625" customWidth="1"/>
  </cols>
  <sheetData>
    <row r="1" spans="1:17" ht="18">
      <c r="A1" s="207" t="s">
        <v>25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8"/>
    </row>
    <row r="2" spans="1:17">
      <c r="C2" s="61"/>
      <c r="D2" s="61"/>
      <c r="E2" s="61"/>
      <c r="H2" s="62"/>
      <c r="I2" s="61"/>
      <c r="J2" s="61"/>
      <c r="K2" s="61"/>
      <c r="L2" s="61"/>
      <c r="M2" s="61"/>
      <c r="N2" s="65"/>
    </row>
    <row r="3" spans="1:17">
      <c r="C3" s="38">
        <v>2012</v>
      </c>
      <c r="D3" s="38">
        <v>2012</v>
      </c>
      <c r="E3" s="38">
        <v>2012</v>
      </c>
      <c r="F3" s="38">
        <v>2012</v>
      </c>
      <c r="G3" s="38">
        <v>2012</v>
      </c>
      <c r="H3" s="38">
        <v>2012</v>
      </c>
      <c r="I3" s="38">
        <v>2012</v>
      </c>
      <c r="J3" s="117">
        <v>2012</v>
      </c>
      <c r="K3" s="117">
        <v>2012</v>
      </c>
      <c r="L3" s="38">
        <v>2013</v>
      </c>
      <c r="M3" s="38">
        <v>2013</v>
      </c>
      <c r="N3" s="117">
        <v>2013</v>
      </c>
      <c r="O3" s="38">
        <v>2013</v>
      </c>
      <c r="P3" s="117" t="s">
        <v>207</v>
      </c>
    </row>
    <row r="4" spans="1:17">
      <c r="A4" s="7"/>
      <c r="C4" s="11" t="s">
        <v>135</v>
      </c>
      <c r="D4" s="11" t="s">
        <v>136</v>
      </c>
      <c r="E4" s="11" t="s">
        <v>102</v>
      </c>
      <c r="F4" s="11" t="s">
        <v>129</v>
      </c>
      <c r="G4" s="11" t="s">
        <v>137</v>
      </c>
      <c r="H4" s="11" t="s">
        <v>138</v>
      </c>
      <c r="I4" s="11" t="s">
        <v>139</v>
      </c>
      <c r="J4" s="11" t="s">
        <v>140</v>
      </c>
      <c r="K4" s="11" t="s">
        <v>141</v>
      </c>
      <c r="L4" s="11" t="s">
        <v>142</v>
      </c>
      <c r="M4" s="11" t="s">
        <v>143</v>
      </c>
      <c r="N4" s="11" t="s">
        <v>134</v>
      </c>
      <c r="O4" s="11" t="s">
        <v>135</v>
      </c>
    </row>
    <row r="5" spans="1:17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17"/>
      <c r="P5" s="55"/>
    </row>
    <row r="6" spans="1:17">
      <c r="A6" s="4" t="s">
        <v>1</v>
      </c>
      <c r="B6" s="39" t="s">
        <v>21</v>
      </c>
      <c r="C6" s="15">
        <v>47.532299999999999</v>
      </c>
      <c r="D6" s="15">
        <v>44.7667</v>
      </c>
      <c r="E6" s="15">
        <v>39.128999999999998</v>
      </c>
      <c r="F6" s="15">
        <v>39.935499999999998</v>
      </c>
      <c r="G6" s="15">
        <v>43.966700000000003</v>
      </c>
      <c r="H6" s="15">
        <v>44.128999999999998</v>
      </c>
      <c r="I6" s="15">
        <v>43.316699999999997</v>
      </c>
      <c r="J6" s="15">
        <v>43.661299999999997</v>
      </c>
      <c r="K6" s="15">
        <v>48.919400000000003</v>
      </c>
      <c r="L6" s="15">
        <v>51.482100000000003</v>
      </c>
      <c r="M6" s="15">
        <v>52.2742</v>
      </c>
      <c r="N6" s="15">
        <v>51.416699999999999</v>
      </c>
      <c r="O6" s="15">
        <v>44.822600000000001</v>
      </c>
      <c r="P6" s="119">
        <f t="shared" ref="P6:P31" si="0">+(O6/C6)-1</f>
        <v>-5.7007550655028272E-2</v>
      </c>
      <c r="Q6" s="7"/>
    </row>
    <row r="7" spans="1:17">
      <c r="A7" s="4" t="s">
        <v>53</v>
      </c>
      <c r="B7" s="39" t="s">
        <v>21</v>
      </c>
      <c r="C7" s="15">
        <v>58.730600000000003</v>
      </c>
      <c r="D7" s="15">
        <v>65.898399999999995</v>
      </c>
      <c r="E7" s="15">
        <v>61.147199999999998</v>
      </c>
      <c r="F7" s="15">
        <v>60.316400000000002</v>
      </c>
      <c r="G7" s="15">
        <v>69.351799999999997</v>
      </c>
      <c r="H7" s="15">
        <v>68.407700000000006</v>
      </c>
      <c r="I7" s="15">
        <v>64.558999999999997</v>
      </c>
      <c r="J7" s="15">
        <v>65.309600000000003</v>
      </c>
      <c r="K7" s="15">
        <v>62.046900000000001</v>
      </c>
      <c r="L7" s="15">
        <v>63.546500000000002</v>
      </c>
      <c r="M7" s="15">
        <v>60.320799999999998</v>
      </c>
      <c r="N7" s="15">
        <v>56.052</v>
      </c>
      <c r="O7" s="15">
        <v>60.403700000000001</v>
      </c>
      <c r="P7" s="119">
        <f t="shared" si="0"/>
        <v>2.8487704876163367E-2</v>
      </c>
      <c r="Q7" s="7"/>
    </row>
    <row r="8" spans="1:17">
      <c r="A8" s="4"/>
      <c r="B8" s="26" t="s">
        <v>50</v>
      </c>
      <c r="C8" s="136">
        <v>1484.5806</v>
      </c>
      <c r="D8" s="136">
        <v>1688.3667</v>
      </c>
      <c r="E8" s="136">
        <v>1558.1613</v>
      </c>
      <c r="F8" s="136">
        <v>1511.2257999999999</v>
      </c>
      <c r="G8" s="136">
        <v>1716.5333000000001</v>
      </c>
      <c r="H8" s="136">
        <v>1706.1289999999999</v>
      </c>
      <c r="I8" s="136">
        <v>1636.3333</v>
      </c>
      <c r="J8" s="136">
        <v>1646.6774</v>
      </c>
      <c r="K8" s="136">
        <v>1583.8710000000001</v>
      </c>
      <c r="L8" s="136">
        <v>1618.6429000000001</v>
      </c>
      <c r="M8" s="136">
        <v>1547.0323000000001</v>
      </c>
      <c r="N8" s="136">
        <v>1447.5333000000001</v>
      </c>
      <c r="O8" s="136">
        <v>1562.3226</v>
      </c>
      <c r="P8" s="120">
        <f t="shared" si="0"/>
        <v>5.236630466543879E-2</v>
      </c>
      <c r="Q8" s="7"/>
    </row>
    <row r="9" spans="1:17">
      <c r="A9" s="4" t="s">
        <v>2</v>
      </c>
      <c r="B9" s="2" t="s">
        <v>21</v>
      </c>
      <c r="C9" s="15">
        <v>43.735500000000002</v>
      </c>
      <c r="D9" s="15">
        <v>45.239100000000001</v>
      </c>
      <c r="E9" s="15">
        <v>45.643599999999999</v>
      </c>
      <c r="F9" s="15">
        <v>46.145800000000001</v>
      </c>
      <c r="G9" s="15">
        <v>48.004100000000001</v>
      </c>
      <c r="H9" s="15">
        <v>49.117899999999999</v>
      </c>
      <c r="I9" s="15">
        <v>46.933900000000001</v>
      </c>
      <c r="J9" s="15">
        <v>46.201099999999997</v>
      </c>
      <c r="K9" s="15">
        <v>44.205399999999997</v>
      </c>
      <c r="L9" s="15">
        <v>42.626600000000003</v>
      </c>
      <c r="M9" s="15">
        <v>42.622100000000003</v>
      </c>
      <c r="N9" s="15">
        <v>42.395000000000003</v>
      </c>
      <c r="O9" s="15">
        <v>41.290300000000002</v>
      </c>
      <c r="P9" s="119">
        <f t="shared" si="0"/>
        <v>-5.5908815493134867E-2</v>
      </c>
      <c r="Q9" s="7"/>
    </row>
    <row r="10" spans="1:17">
      <c r="A10" s="4"/>
      <c r="B10" s="26" t="s">
        <v>22</v>
      </c>
      <c r="C10" s="27">
        <v>325.12900000000002</v>
      </c>
      <c r="D10" s="27">
        <v>336.23329999999999</v>
      </c>
      <c r="E10" s="27">
        <v>339.51609999999999</v>
      </c>
      <c r="F10" s="27">
        <v>343.54840000000002</v>
      </c>
      <c r="G10" s="27">
        <v>357.8</v>
      </c>
      <c r="H10" s="27">
        <v>366.32260000000002</v>
      </c>
      <c r="I10" s="27">
        <v>350.06670000000003</v>
      </c>
      <c r="J10" s="27">
        <v>344.67739999999998</v>
      </c>
      <c r="K10" s="27">
        <v>329.83870000000002</v>
      </c>
      <c r="L10" s="27">
        <v>318</v>
      </c>
      <c r="M10" s="27">
        <v>317.76670000000001</v>
      </c>
      <c r="N10" s="27">
        <v>316.06670000000003</v>
      </c>
      <c r="O10" s="27">
        <v>307.77420000000001</v>
      </c>
      <c r="P10" s="120">
        <f t="shared" si="0"/>
        <v>-5.3378197576961828E-2</v>
      </c>
      <c r="Q10" s="7"/>
    </row>
    <row r="11" spans="1:17">
      <c r="A11" s="4" t="s">
        <v>3</v>
      </c>
      <c r="B11" s="39" t="s">
        <v>21</v>
      </c>
      <c r="C11" s="15">
        <v>59.712899999999998</v>
      </c>
      <c r="D11" s="15">
        <v>55.276699999999998</v>
      </c>
      <c r="E11" s="15">
        <v>47.9452</v>
      </c>
      <c r="F11" s="15">
        <v>49.341900000000003</v>
      </c>
      <c r="G11" s="15">
        <v>54.813299999999998</v>
      </c>
      <c r="H11" s="15">
        <v>56.045200000000001</v>
      </c>
      <c r="I11" s="15">
        <v>56.476700000000001</v>
      </c>
      <c r="J11" s="15">
        <v>56.651600000000002</v>
      </c>
      <c r="K11" s="15">
        <v>56.9</v>
      </c>
      <c r="L11" s="15">
        <v>57.95</v>
      </c>
      <c r="M11" s="15">
        <v>59.045200000000001</v>
      </c>
      <c r="N11" s="15">
        <v>59.036700000000003</v>
      </c>
      <c r="O11" s="15">
        <v>54.264499999999998</v>
      </c>
      <c r="P11" s="119">
        <f t="shared" si="0"/>
        <v>-9.1243265693007669E-2</v>
      </c>
      <c r="Q11" s="7"/>
    </row>
    <row r="12" spans="1:17">
      <c r="A12" s="4" t="s">
        <v>40</v>
      </c>
      <c r="B12" s="39" t="s">
        <v>21</v>
      </c>
      <c r="C12" s="15">
        <v>39.809399999999997</v>
      </c>
      <c r="D12" s="15">
        <v>40.945700000000002</v>
      </c>
      <c r="E12" s="15">
        <v>41.548999999999999</v>
      </c>
      <c r="F12" s="15">
        <v>40.7971</v>
      </c>
      <c r="G12" s="15">
        <v>39.774000000000001</v>
      </c>
      <c r="H12" s="15">
        <v>38.658700000000003</v>
      </c>
      <c r="I12" s="15">
        <v>38.738</v>
      </c>
      <c r="J12" s="15">
        <v>39.135800000000003</v>
      </c>
      <c r="K12" s="15">
        <v>39.254800000000003</v>
      </c>
      <c r="L12" s="15">
        <v>39.041800000000002</v>
      </c>
      <c r="M12" s="15">
        <v>39.931899999999999</v>
      </c>
      <c r="N12" s="15">
        <v>39.601999999999997</v>
      </c>
      <c r="O12" s="15">
        <v>39.041899999999998</v>
      </c>
      <c r="P12" s="119">
        <f t="shared" si="0"/>
        <v>-1.9279366179846935E-2</v>
      </c>
      <c r="Q12" s="7"/>
    </row>
    <row r="13" spans="1:17">
      <c r="A13" s="4" t="s">
        <v>4</v>
      </c>
      <c r="B13" s="2" t="s">
        <v>21</v>
      </c>
      <c r="C13" s="15">
        <v>44.001300000000001</v>
      </c>
      <c r="D13" s="15">
        <v>42.488700000000001</v>
      </c>
      <c r="E13" s="15">
        <v>41.040300000000002</v>
      </c>
      <c r="F13" s="15">
        <v>36.229999999999997</v>
      </c>
      <c r="G13" s="15">
        <v>39.003999999999998</v>
      </c>
      <c r="H13" s="15">
        <v>43.132300000000001</v>
      </c>
      <c r="I13" s="15">
        <v>44.154699999999998</v>
      </c>
      <c r="J13" s="15">
        <v>46.637099999999997</v>
      </c>
      <c r="K13" s="15">
        <v>48.169699999999999</v>
      </c>
      <c r="L13" s="15">
        <v>51.756100000000004</v>
      </c>
      <c r="M13" s="15">
        <v>52.971600000000002</v>
      </c>
      <c r="N13" s="15">
        <v>50.575699999999998</v>
      </c>
      <c r="O13" s="15">
        <v>42.245199999999997</v>
      </c>
      <c r="P13" s="119">
        <f t="shared" si="0"/>
        <v>-3.9910184471822485E-2</v>
      </c>
      <c r="Q13" s="7"/>
    </row>
    <row r="14" spans="1:17">
      <c r="A14" s="4" t="s">
        <v>5</v>
      </c>
      <c r="B14" s="2" t="s">
        <v>21</v>
      </c>
      <c r="C14" s="15">
        <v>35.909700000000001</v>
      </c>
      <c r="D14" s="15">
        <v>33.979999999999997</v>
      </c>
      <c r="E14" s="15">
        <v>31.2258</v>
      </c>
      <c r="F14" s="15">
        <v>26.754799999999999</v>
      </c>
      <c r="G14" s="15">
        <v>28.54</v>
      </c>
      <c r="H14" s="15">
        <v>32.174199999999999</v>
      </c>
      <c r="I14" s="15">
        <v>30.613299999999999</v>
      </c>
      <c r="J14" s="15">
        <v>29.819400000000002</v>
      </c>
      <c r="K14" s="15">
        <v>31.735499999999998</v>
      </c>
      <c r="L14" s="15">
        <v>34.721400000000003</v>
      </c>
      <c r="M14" s="15">
        <v>37.535499999999999</v>
      </c>
      <c r="N14" s="15">
        <v>36.906700000000001</v>
      </c>
      <c r="O14" s="15">
        <v>33.670999999999999</v>
      </c>
      <c r="P14" s="119">
        <f t="shared" si="0"/>
        <v>-6.2342486848957268E-2</v>
      </c>
      <c r="Q14" s="7"/>
    </row>
    <row r="15" spans="1:17">
      <c r="A15" s="4" t="s">
        <v>7</v>
      </c>
      <c r="B15" s="2" t="s">
        <v>21</v>
      </c>
      <c r="C15" s="15">
        <v>71.819000000000003</v>
      </c>
      <c r="D15" s="15">
        <v>67.259299999999996</v>
      </c>
      <c r="E15" s="15">
        <v>62.639699999999998</v>
      </c>
      <c r="F15" s="15">
        <v>60.2806</v>
      </c>
      <c r="G15" s="15">
        <v>60.109299999999998</v>
      </c>
      <c r="H15" s="15">
        <v>62.367100000000001</v>
      </c>
      <c r="I15" s="15">
        <v>65.016999999999996</v>
      </c>
      <c r="J15" s="15">
        <v>65.480999999999995</v>
      </c>
      <c r="K15" s="15">
        <v>65.944500000000005</v>
      </c>
      <c r="L15" s="15">
        <v>69.960700000000003</v>
      </c>
      <c r="M15" s="15">
        <v>75.902299999999997</v>
      </c>
      <c r="N15" s="15">
        <v>75.800299999999993</v>
      </c>
      <c r="O15" s="15">
        <v>71.726799999999997</v>
      </c>
      <c r="P15" s="119">
        <f t="shared" si="0"/>
        <v>-1.2837828429803633E-3</v>
      </c>
      <c r="Q15" s="7"/>
    </row>
    <row r="16" spans="1:17">
      <c r="A16" s="4" t="s">
        <v>8</v>
      </c>
      <c r="B16" s="2" t="s">
        <v>21</v>
      </c>
      <c r="C16" s="15">
        <v>43.548400000000001</v>
      </c>
      <c r="D16" s="15">
        <v>43.5</v>
      </c>
      <c r="E16" s="15">
        <v>44.625799999999998</v>
      </c>
      <c r="F16" s="15">
        <v>43.1419</v>
      </c>
      <c r="G16" s="15">
        <v>43.246699999999997</v>
      </c>
      <c r="H16" s="15">
        <v>45.525799999999997</v>
      </c>
      <c r="I16" s="15">
        <v>42.3733</v>
      </c>
      <c r="J16" s="15">
        <v>48.745199999999997</v>
      </c>
      <c r="K16" s="15">
        <v>46</v>
      </c>
      <c r="L16" s="15">
        <v>45.2179</v>
      </c>
      <c r="M16" s="15">
        <v>47.9</v>
      </c>
      <c r="N16" s="15">
        <v>46.39</v>
      </c>
      <c r="O16" s="15">
        <v>43.890300000000003</v>
      </c>
      <c r="P16" s="119">
        <f t="shared" si="0"/>
        <v>7.8510347108045053E-3</v>
      </c>
      <c r="Q16" s="7"/>
    </row>
    <row r="17" spans="1:18">
      <c r="A17" s="4" t="s">
        <v>46</v>
      </c>
      <c r="B17" s="2" t="s">
        <v>21</v>
      </c>
      <c r="C17" s="15">
        <v>53.657499999999999</v>
      </c>
      <c r="D17" s="15">
        <v>51.049799999999998</v>
      </c>
      <c r="E17" s="15">
        <v>46.3264</v>
      </c>
      <c r="F17" s="15">
        <v>43.064599999999999</v>
      </c>
      <c r="G17" s="15">
        <v>39.0002</v>
      </c>
      <c r="H17" s="15">
        <v>38.011800000000001</v>
      </c>
      <c r="I17" s="15">
        <v>39.091500000000003</v>
      </c>
      <c r="J17" s="15">
        <v>41.748100000000001</v>
      </c>
      <c r="K17" s="15">
        <v>44.196199999999997</v>
      </c>
      <c r="L17" s="15">
        <v>42.936599999999999</v>
      </c>
      <c r="M17" s="15">
        <v>48.481999999999999</v>
      </c>
      <c r="N17" s="15">
        <v>49.605899999999998</v>
      </c>
      <c r="O17" s="15">
        <v>49.314399999999999</v>
      </c>
      <c r="P17" s="119">
        <f t="shared" si="0"/>
        <v>-8.0941154545031035E-2</v>
      </c>
      <c r="Q17" s="7"/>
    </row>
    <row r="18" spans="1:18">
      <c r="A18" s="4"/>
      <c r="B18" s="26" t="s">
        <v>51</v>
      </c>
      <c r="C18" s="136">
        <v>15727.903899999999</v>
      </c>
      <c r="D18" s="136">
        <v>15011.2857</v>
      </c>
      <c r="E18" s="136">
        <v>13277.607400000001</v>
      </c>
      <c r="F18" s="136">
        <v>12006.325199999999</v>
      </c>
      <c r="G18" s="136">
        <v>11069.9473</v>
      </c>
      <c r="H18" s="136">
        <v>10706.2045</v>
      </c>
      <c r="I18" s="136">
        <v>11048.742</v>
      </c>
      <c r="J18" s="136">
        <v>11929.5484</v>
      </c>
      <c r="K18" s="136">
        <v>12988.047699999999</v>
      </c>
      <c r="L18" s="136">
        <v>12576.838599999999</v>
      </c>
      <c r="M18" s="136">
        <v>14657.259</v>
      </c>
      <c r="N18" s="136">
        <v>14822.888999999999</v>
      </c>
      <c r="O18" s="136">
        <v>14458.220600000001</v>
      </c>
      <c r="P18" s="120">
        <f t="shared" si="0"/>
        <v>-8.0728068283784427E-2</v>
      </c>
      <c r="Q18" s="7"/>
    </row>
    <row r="19" spans="1:18">
      <c r="A19" s="4" t="s">
        <v>47</v>
      </c>
      <c r="B19" s="2" t="s">
        <v>21</v>
      </c>
      <c r="C19" s="15">
        <v>80</v>
      </c>
      <c r="D19" s="15">
        <v>80</v>
      </c>
      <c r="E19" s="15">
        <v>80</v>
      </c>
      <c r="F19" s="15">
        <v>83.309700000000007</v>
      </c>
      <c r="G19" s="15">
        <v>85.4</v>
      </c>
      <c r="H19" s="15">
        <v>85.8155</v>
      </c>
      <c r="I19" s="15">
        <v>86.908000000000001</v>
      </c>
      <c r="J19" s="15">
        <v>89.162599999999998</v>
      </c>
      <c r="K19" s="15">
        <v>91.32</v>
      </c>
      <c r="L19" s="15">
        <v>91.32</v>
      </c>
      <c r="M19" s="15">
        <v>91.32</v>
      </c>
      <c r="N19" s="15">
        <v>91.32</v>
      </c>
      <c r="O19" s="15">
        <v>91.32</v>
      </c>
      <c r="P19" s="119">
        <f t="shared" si="0"/>
        <v>0.14149999999999996</v>
      </c>
      <c r="Q19" s="7"/>
    </row>
    <row r="20" spans="1:18">
      <c r="A20" s="4" t="s">
        <v>9</v>
      </c>
      <c r="B20" s="2" t="s">
        <v>21</v>
      </c>
      <c r="C20" s="15">
        <v>42.983899999999998</v>
      </c>
      <c r="D20" s="15">
        <v>38.4833</v>
      </c>
      <c r="E20" s="15">
        <v>29.677399999999999</v>
      </c>
      <c r="F20" s="15">
        <v>30.177399999999999</v>
      </c>
      <c r="G20" s="15">
        <v>35.783299999999997</v>
      </c>
      <c r="H20" s="15">
        <v>35.128999999999998</v>
      </c>
      <c r="I20" s="15">
        <v>34.833300000000001</v>
      </c>
      <c r="J20" s="15">
        <v>35.6935</v>
      </c>
      <c r="K20" s="15">
        <v>41.628999999999998</v>
      </c>
      <c r="L20" s="15">
        <v>44.696399999999997</v>
      </c>
      <c r="M20" s="15">
        <v>46.5</v>
      </c>
      <c r="N20" s="15">
        <v>45.774999999999999</v>
      </c>
      <c r="O20" s="15">
        <v>36.927399999999999</v>
      </c>
      <c r="P20" s="119">
        <f t="shared" si="0"/>
        <v>-0.14090159338729147</v>
      </c>
      <c r="Q20" s="7"/>
      <c r="R20" s="16"/>
    </row>
    <row r="21" spans="1:18">
      <c r="A21" s="4" t="s">
        <v>48</v>
      </c>
      <c r="B21" s="2" t="s">
        <v>21</v>
      </c>
      <c r="C21" s="15">
        <v>42.926600000000001</v>
      </c>
      <c r="D21" s="15">
        <v>41.140900000000002</v>
      </c>
      <c r="E21" s="15">
        <v>41.949300000000001</v>
      </c>
      <c r="F21" s="15">
        <v>43.514299999999999</v>
      </c>
      <c r="G21" s="15">
        <v>44.857100000000003</v>
      </c>
      <c r="H21" s="15">
        <v>45.305999999999997</v>
      </c>
      <c r="I21" s="15">
        <v>44.621600000000001</v>
      </c>
      <c r="J21" s="15">
        <v>43.290700000000001</v>
      </c>
      <c r="K21" s="15">
        <v>42.0595</v>
      </c>
      <c r="L21" s="15">
        <v>40.390900000000002</v>
      </c>
      <c r="M21" s="15">
        <v>41.414200000000001</v>
      </c>
      <c r="N21" s="15">
        <v>42.307299999999998</v>
      </c>
      <c r="O21" s="15">
        <v>41.798099999999998</v>
      </c>
      <c r="P21" s="119">
        <f t="shared" si="0"/>
        <v>-2.6289060862029645E-2</v>
      </c>
      <c r="Q21" s="7"/>
      <c r="R21" s="16"/>
    </row>
    <row r="22" spans="1:18">
      <c r="A22" s="4"/>
      <c r="B22" s="26" t="s">
        <v>52</v>
      </c>
      <c r="C22" s="27">
        <v>183.69649999999999</v>
      </c>
      <c r="D22" s="27">
        <v>177.01169999999999</v>
      </c>
      <c r="E22" s="27">
        <v>175.67519999999999</v>
      </c>
      <c r="F22" s="27">
        <v>178.15610000000001</v>
      </c>
      <c r="G22" s="27">
        <v>185.215</v>
      </c>
      <c r="H22" s="27">
        <v>185.9674</v>
      </c>
      <c r="I22" s="27">
        <v>184.5883</v>
      </c>
      <c r="J22" s="27">
        <v>177.2884</v>
      </c>
      <c r="K22" s="27">
        <v>173.8013</v>
      </c>
      <c r="L22" s="27">
        <v>168.5043</v>
      </c>
      <c r="M22" s="27">
        <v>172.18969999999999</v>
      </c>
      <c r="N22" s="27">
        <v>175.05629999999999</v>
      </c>
      <c r="O22" s="27">
        <v>174.42580000000001</v>
      </c>
      <c r="P22" s="120">
        <f t="shared" si="0"/>
        <v>-5.0467483049486339E-2</v>
      </c>
      <c r="Q22" s="7"/>
      <c r="R22" s="16"/>
    </row>
    <row r="23" spans="1:18">
      <c r="A23" s="4" t="s">
        <v>11</v>
      </c>
      <c r="B23" s="2" t="s">
        <v>21</v>
      </c>
      <c r="C23" s="15">
        <v>30.3871</v>
      </c>
      <c r="D23" s="15">
        <v>30</v>
      </c>
      <c r="E23" s="15">
        <v>30</v>
      </c>
      <c r="F23" s="15">
        <v>30.935500000000001</v>
      </c>
      <c r="G23" s="15">
        <v>33.933300000000003</v>
      </c>
      <c r="H23" s="15">
        <v>34.1935</v>
      </c>
      <c r="I23" s="15">
        <v>36.866700000000002</v>
      </c>
      <c r="J23" s="15">
        <v>38.2258</v>
      </c>
      <c r="K23" s="15">
        <v>37.290300000000002</v>
      </c>
      <c r="L23" s="15">
        <v>33.392899999999997</v>
      </c>
      <c r="M23" s="15">
        <v>36.258099999999999</v>
      </c>
      <c r="N23" s="15">
        <v>40.566699999999997</v>
      </c>
      <c r="O23" s="15">
        <v>37.161299999999997</v>
      </c>
      <c r="P23" s="119">
        <f t="shared" si="0"/>
        <v>0.22293012495433917</v>
      </c>
      <c r="Q23" s="99"/>
      <c r="R23" s="16"/>
    </row>
    <row r="24" spans="1:18">
      <c r="A24" s="4" t="s">
        <v>45</v>
      </c>
      <c r="B24" s="2" t="s">
        <v>21</v>
      </c>
      <c r="C24" s="15">
        <v>62.811599999999999</v>
      </c>
      <c r="D24" s="15">
        <v>62.724699999999999</v>
      </c>
      <c r="E24" s="15">
        <v>60.9968</v>
      </c>
      <c r="F24" s="15">
        <v>65.295500000000004</v>
      </c>
      <c r="G24" s="15">
        <v>65.330299999999994</v>
      </c>
      <c r="H24" s="15">
        <v>74.633899999999997</v>
      </c>
      <c r="I24" s="15">
        <v>71.981300000000005</v>
      </c>
      <c r="J24" s="15">
        <v>67.782300000000006</v>
      </c>
      <c r="K24" s="15">
        <v>69.9863</v>
      </c>
      <c r="L24" s="15">
        <v>78.278599999999997</v>
      </c>
      <c r="M24" s="15">
        <v>73.8977</v>
      </c>
      <c r="N24" s="15">
        <v>73.592699999999994</v>
      </c>
      <c r="O24" s="15">
        <v>69.228700000000003</v>
      </c>
      <c r="P24" s="119">
        <f t="shared" si="0"/>
        <v>0.10216424991562079</v>
      </c>
      <c r="Q24" s="99"/>
      <c r="R24" s="16"/>
    </row>
    <row r="25" spans="1:18" s="16" customFormat="1">
      <c r="A25" s="44" t="s">
        <v>12</v>
      </c>
      <c r="B25" s="39" t="s">
        <v>21</v>
      </c>
      <c r="C25" s="15">
        <v>55.686500000000002</v>
      </c>
      <c r="D25" s="15">
        <v>57.058300000000003</v>
      </c>
      <c r="E25" s="15">
        <v>57.1616</v>
      </c>
      <c r="F25" s="15">
        <v>59.009700000000002</v>
      </c>
      <c r="G25" s="15">
        <v>59.048699999999997</v>
      </c>
      <c r="H25" s="15">
        <v>58.543199999999999</v>
      </c>
      <c r="I25" s="15">
        <v>58.753300000000003</v>
      </c>
      <c r="J25" s="15">
        <v>58.232900000000001</v>
      </c>
      <c r="K25" s="15">
        <v>57.976799999999997</v>
      </c>
      <c r="L25" s="15">
        <v>59.171399999999998</v>
      </c>
      <c r="M25" s="15">
        <v>59.628399999999999</v>
      </c>
      <c r="N25" s="15">
        <v>58.589700000000001</v>
      </c>
      <c r="O25" s="15">
        <v>55.617699999999999</v>
      </c>
      <c r="P25" s="119">
        <f t="shared" si="0"/>
        <v>-1.2354879548903686E-3</v>
      </c>
      <c r="Q25" s="99"/>
    </row>
    <row r="26" spans="1:18">
      <c r="A26" s="4" t="s">
        <v>13</v>
      </c>
      <c r="B26" s="2" t="s">
        <v>21</v>
      </c>
      <c r="C26" s="15">
        <v>73.836299999999994</v>
      </c>
      <c r="D26" s="15">
        <v>77.1447</v>
      </c>
      <c r="E26" s="15">
        <v>82.263199999999998</v>
      </c>
      <c r="F26" s="15">
        <v>84.968199999999996</v>
      </c>
      <c r="G26" s="15">
        <v>82.212400000000002</v>
      </c>
      <c r="H26" s="15">
        <v>81.228800000000007</v>
      </c>
      <c r="I26" s="15">
        <v>83.278099999999995</v>
      </c>
      <c r="J26" s="15">
        <v>84.006399999999999</v>
      </c>
      <c r="K26" s="15">
        <v>84.876900000000006</v>
      </c>
      <c r="L26" s="15">
        <v>86.488699999999994</v>
      </c>
      <c r="M26" s="15">
        <v>88.8065</v>
      </c>
      <c r="N26" s="15">
        <v>87.4178</v>
      </c>
      <c r="O26" s="15">
        <v>86.0625</v>
      </c>
      <c r="P26" s="119">
        <f t="shared" si="0"/>
        <v>0.16558522027783096</v>
      </c>
      <c r="Q26" s="99"/>
    </row>
    <row r="27" spans="1:18">
      <c r="A27" s="4"/>
      <c r="B27" s="26" t="s">
        <v>199</v>
      </c>
      <c r="C27" s="27">
        <v>663.72260000000006</v>
      </c>
      <c r="D27" s="27">
        <v>685.30930000000001</v>
      </c>
      <c r="E27" s="27">
        <v>704.13710000000003</v>
      </c>
      <c r="F27" s="27">
        <v>703.67679999999996</v>
      </c>
      <c r="G27" s="27">
        <v>696.97469999999998</v>
      </c>
      <c r="H27" s="27">
        <v>699.45</v>
      </c>
      <c r="I27" s="27">
        <v>716.90129999999999</v>
      </c>
      <c r="J27" s="27">
        <v>726.39769999999999</v>
      </c>
      <c r="K27" s="27">
        <v>731.52030000000002</v>
      </c>
      <c r="L27" s="27">
        <v>736.67430000000002</v>
      </c>
      <c r="M27" s="27">
        <v>742.35450000000003</v>
      </c>
      <c r="N27" s="27">
        <v>737.41470000000004</v>
      </c>
      <c r="O27" s="27">
        <v>737.48130000000003</v>
      </c>
      <c r="P27" s="120">
        <f t="shared" si="0"/>
        <v>0.11112880591982255</v>
      </c>
      <c r="Q27" s="7"/>
    </row>
    <row r="28" spans="1:18" s="16" customFormat="1">
      <c r="A28" s="85" t="s">
        <v>18</v>
      </c>
      <c r="B28" s="39" t="s">
        <v>21</v>
      </c>
      <c r="C28" s="15">
        <v>55.4848</v>
      </c>
      <c r="D28" s="15">
        <v>53.459299999999999</v>
      </c>
      <c r="E28" s="15">
        <v>52.106499999999997</v>
      </c>
      <c r="F28" s="15">
        <v>50.043199999999999</v>
      </c>
      <c r="G28" s="15">
        <v>48.885599999999997</v>
      </c>
      <c r="H28" s="15">
        <v>51.002400000000002</v>
      </c>
      <c r="I28" s="15">
        <v>55.506100000000004</v>
      </c>
      <c r="J28" s="15">
        <v>56.742699999999999</v>
      </c>
      <c r="K28" s="15">
        <v>55.782699999999998</v>
      </c>
      <c r="L28" s="15">
        <v>53.9099</v>
      </c>
      <c r="M28" s="15">
        <v>55.170699999999997</v>
      </c>
      <c r="N28" s="15">
        <v>57.620699999999999</v>
      </c>
      <c r="O28" s="15">
        <v>58.689799999999998</v>
      </c>
      <c r="P28" s="119">
        <f t="shared" si="0"/>
        <v>5.7763567679796957E-2</v>
      </c>
      <c r="Q28" s="99"/>
    </row>
    <row r="29" spans="1:18">
      <c r="A29" s="6" t="s">
        <v>19</v>
      </c>
      <c r="B29" s="26" t="s">
        <v>23</v>
      </c>
      <c r="C29" s="27">
        <v>44.668999999999997</v>
      </c>
      <c r="D29" s="27">
        <v>43.082700000000003</v>
      </c>
      <c r="E29" s="27">
        <v>41.128399999999999</v>
      </c>
      <c r="F29" s="27">
        <v>39.428100000000001</v>
      </c>
      <c r="G29" s="27">
        <v>39.024299999999997</v>
      </c>
      <c r="H29" s="27">
        <v>41.116799999999998</v>
      </c>
      <c r="I29" s="27">
        <v>44.6053</v>
      </c>
      <c r="J29" s="27">
        <v>46.086500000000001</v>
      </c>
      <c r="K29" s="27">
        <v>46.332299999999996</v>
      </c>
      <c r="L29" s="27">
        <v>46.381399999999999</v>
      </c>
      <c r="M29" s="27">
        <v>47.4435</v>
      </c>
      <c r="N29" s="27">
        <v>48.981299999999997</v>
      </c>
      <c r="O29" s="27">
        <v>49.768099999999997</v>
      </c>
      <c r="P29" s="120">
        <f t="shared" si="0"/>
        <v>0.11415299200788009</v>
      </c>
      <c r="Q29" s="7"/>
    </row>
    <row r="30" spans="1:18">
      <c r="B30" s="16"/>
      <c r="P30" s="119"/>
      <c r="Q30" s="7"/>
    </row>
    <row r="31" spans="1:18" s="16" customFormat="1">
      <c r="A31" s="44" t="s">
        <v>0</v>
      </c>
      <c r="B31" s="39" t="s">
        <v>21</v>
      </c>
      <c r="C31" s="15">
        <v>49.138800000000003</v>
      </c>
      <c r="D31" s="15">
        <v>46.917000000000002</v>
      </c>
      <c r="E31" s="15">
        <v>43.630499999999998</v>
      </c>
      <c r="F31" s="15">
        <v>42.594000000000001</v>
      </c>
      <c r="G31" s="15">
        <v>45.3827</v>
      </c>
      <c r="H31" s="15">
        <v>47.107999999999997</v>
      </c>
      <c r="I31" s="15">
        <v>47.259099999999997</v>
      </c>
      <c r="J31" s="15">
        <v>47.731400000000001</v>
      </c>
      <c r="K31" s="15">
        <v>48.769799999999996</v>
      </c>
      <c r="L31" s="15">
        <v>50.281599999999997</v>
      </c>
      <c r="M31" s="15">
        <v>51.919899999999998</v>
      </c>
      <c r="N31" s="15">
        <v>51.438400000000001</v>
      </c>
      <c r="O31" s="15">
        <v>46.9726</v>
      </c>
      <c r="P31" s="119">
        <f t="shared" si="0"/>
        <v>-4.4083290597247027E-2</v>
      </c>
      <c r="Q31" s="99"/>
    </row>
    <row r="32" spans="1:18">
      <c r="P32" s="55"/>
    </row>
    <row r="33" spans="16:16">
      <c r="P33" s="55"/>
    </row>
    <row r="34" spans="16:16">
      <c r="P34" s="55"/>
    </row>
  </sheetData>
  <mergeCells count="1">
    <mergeCell ref="A1:O1"/>
  </mergeCells>
  <phoneticPr fontId="5" type="noConversion"/>
  <pageMargins left="0.49" right="0.53" top="1.31" bottom="0.76" header="0.5" footer="0.5"/>
  <pageSetup paperSize="9" scale="86" orientation="landscape" r:id="rId1"/>
  <headerFooter alignWithMargins="0">
    <oddHeader>&amp;LEUROPEAN COMMISSION
DIRECTORATE-GENERAL FOR AGRICULTURE AND RURAL DEVELOPMENT
Directorate C.4. ANIMAL PRODUCTS&amp;R&amp;D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36"/>
  <sheetViews>
    <sheetView zoomScale="75" workbookViewId="0">
      <selection activeCell="W54" sqref="W54"/>
    </sheetView>
  </sheetViews>
  <sheetFormatPr defaultRowHeight="12.75"/>
  <sheetData>
    <row r="1" spans="1:21" ht="18">
      <c r="A1" s="207" t="s">
        <v>89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3" spans="1:21">
      <c r="A3" s="46" t="s">
        <v>106</v>
      </c>
      <c r="B3" s="46" t="s">
        <v>107</v>
      </c>
      <c r="C3" s="95" t="s">
        <v>108</v>
      </c>
      <c r="D3" s="95" t="s">
        <v>109</v>
      </c>
      <c r="E3" s="95" t="s">
        <v>110</v>
      </c>
      <c r="F3" s="95" t="s">
        <v>111</v>
      </c>
      <c r="G3" s="95" t="s">
        <v>112</v>
      </c>
      <c r="H3" s="95" t="s">
        <v>113</v>
      </c>
      <c r="I3" s="95" t="s">
        <v>114</v>
      </c>
      <c r="J3" s="95" t="s">
        <v>115</v>
      </c>
      <c r="K3" s="95" t="s">
        <v>116</v>
      </c>
      <c r="L3" s="95" t="s">
        <v>117</v>
      </c>
      <c r="M3" s="95" t="s">
        <v>118</v>
      </c>
      <c r="N3" s="95" t="s">
        <v>119</v>
      </c>
      <c r="O3" s="95" t="s">
        <v>120</v>
      </c>
      <c r="P3" s="95">
        <v>2008</v>
      </c>
      <c r="Q3" s="95">
        <v>2009</v>
      </c>
      <c r="R3" s="95">
        <v>2010</v>
      </c>
      <c r="S3" s="95">
        <v>2011</v>
      </c>
      <c r="T3" s="95">
        <v>2012</v>
      </c>
      <c r="U3" s="50" t="s">
        <v>201</v>
      </c>
    </row>
    <row r="4" spans="1:21">
      <c r="U4" s="47"/>
    </row>
    <row r="5" spans="1:21">
      <c r="A5" s="46" t="s">
        <v>64</v>
      </c>
      <c r="B5" s="46" t="s">
        <v>123</v>
      </c>
      <c r="C5" s="1">
        <v>36.631008333333305</v>
      </c>
      <c r="D5" s="1">
        <v>46.013125000000002</v>
      </c>
      <c r="E5" s="1">
        <v>49.063708333333302</v>
      </c>
      <c r="F5" s="1">
        <v>25.681266666666698</v>
      </c>
      <c r="G5" s="1">
        <v>18.862591666666699</v>
      </c>
      <c r="H5" s="1">
        <v>34.063108333333304</v>
      </c>
      <c r="I5" s="1">
        <v>41.3849916666667</v>
      </c>
      <c r="J5" s="1">
        <v>28.783549999999998</v>
      </c>
      <c r="K5" s="139">
        <v>24.044924999999999</v>
      </c>
      <c r="L5" s="1">
        <v>27.8271333333333</v>
      </c>
      <c r="M5" s="139">
        <v>31.9224416666667</v>
      </c>
      <c r="N5" s="1">
        <v>45.792916666666699</v>
      </c>
      <c r="O5" s="1">
        <v>35.840516666666701</v>
      </c>
      <c r="P5" s="1">
        <v>41.669041666666701</v>
      </c>
      <c r="Q5" s="1">
        <v>43.589374999999997</v>
      </c>
      <c r="R5" s="1">
        <v>38.440291666666667</v>
      </c>
      <c r="S5" s="1">
        <v>38.701233333333334</v>
      </c>
      <c r="T5" s="1">
        <v>44.955616666666664</v>
      </c>
      <c r="U5" s="48">
        <f>(+S5/R5)-1</f>
        <v>6.7882332665269995E-3</v>
      </c>
    </row>
    <row r="6" spans="1:21">
      <c r="A6" s="46" t="s">
        <v>65</v>
      </c>
      <c r="B6" s="46" t="s">
        <v>123</v>
      </c>
      <c r="C6" s="1"/>
      <c r="D6" s="1"/>
      <c r="E6" s="1"/>
      <c r="F6" s="1"/>
      <c r="G6" s="1"/>
      <c r="H6" s="1"/>
      <c r="I6" s="1"/>
      <c r="J6" s="1"/>
      <c r="K6" s="1"/>
      <c r="L6" s="1">
        <v>40.904000000000003</v>
      </c>
      <c r="M6" s="1">
        <v>41.654433333333301</v>
      </c>
      <c r="N6" s="1">
        <v>43.021166666666701</v>
      </c>
      <c r="O6" s="1">
        <v>37.244149999999998</v>
      </c>
      <c r="P6" s="1">
        <v>50.924683333333299</v>
      </c>
      <c r="Q6" s="1">
        <v>55.964133333333336</v>
      </c>
      <c r="R6" s="1">
        <v>54.564791666666665</v>
      </c>
      <c r="S6" s="1">
        <v>48.375633333333333</v>
      </c>
      <c r="T6" s="1">
        <v>62.782391666666669</v>
      </c>
      <c r="U6" s="48">
        <f t="shared" ref="U6:U27" si="0">(+S6/R6)-1</f>
        <v>-0.11342769108590323</v>
      </c>
    </row>
    <row r="7" spans="1:21">
      <c r="A7" t="s">
        <v>66</v>
      </c>
      <c r="B7" t="s">
        <v>123</v>
      </c>
      <c r="C7" s="1">
        <v>40.532683333333303</v>
      </c>
      <c r="D7" s="1">
        <v>49.046924999999995</v>
      </c>
      <c r="E7" s="1">
        <v>52.549374999999998</v>
      </c>
      <c r="F7" s="1">
        <v>36.4400166666667</v>
      </c>
      <c r="G7" s="1">
        <v>34.535316666666702</v>
      </c>
      <c r="H7" s="1">
        <v>46.4936333333333</v>
      </c>
      <c r="I7" s="1">
        <v>56.518583333333304</v>
      </c>
      <c r="J7" s="1">
        <v>43.395158333333299</v>
      </c>
      <c r="K7" s="1">
        <v>35.420999999999999</v>
      </c>
      <c r="L7" s="1">
        <v>39.589649999999999</v>
      </c>
      <c r="M7" s="1">
        <v>39.854941666666697</v>
      </c>
      <c r="N7" s="1">
        <v>42.610466666666696</v>
      </c>
      <c r="O7" s="1">
        <v>37.4174583333333</v>
      </c>
      <c r="P7" s="1">
        <v>37.220983333333301</v>
      </c>
      <c r="Q7" s="1">
        <v>37.982025</v>
      </c>
      <c r="R7" s="1">
        <v>38.498558333333335</v>
      </c>
      <c r="S7" s="1">
        <v>40.615291666666664</v>
      </c>
      <c r="T7" s="1">
        <v>45.286358333333332</v>
      </c>
      <c r="U7" s="48">
        <f t="shared" si="0"/>
        <v>5.4982145435315877E-2</v>
      </c>
    </row>
    <row r="8" spans="1:21">
      <c r="A8" t="s">
        <v>67</v>
      </c>
      <c r="B8" t="s">
        <v>123</v>
      </c>
      <c r="C8" s="1">
        <v>47.504574999999996</v>
      </c>
      <c r="D8" s="1">
        <v>55.2980916666667</v>
      </c>
      <c r="E8" s="103">
        <v>59.521133333333303</v>
      </c>
      <c r="F8" s="1">
        <v>36.618983333333304</v>
      </c>
      <c r="G8" s="1">
        <v>31.008133333333298</v>
      </c>
      <c r="H8" s="1">
        <v>44.8612416666667</v>
      </c>
      <c r="I8" s="1">
        <v>56.513283333333298</v>
      </c>
      <c r="J8" s="1">
        <v>45.264249999999997</v>
      </c>
      <c r="K8" s="1">
        <v>39.489083333333305</v>
      </c>
      <c r="L8" s="1">
        <v>45.259758333333302</v>
      </c>
      <c r="M8" s="1">
        <v>49.561258333333299</v>
      </c>
      <c r="N8" s="1">
        <v>53.027074999999996</v>
      </c>
      <c r="O8" s="1">
        <v>40.661274999999996</v>
      </c>
      <c r="P8" s="1">
        <v>48.018225000000001</v>
      </c>
      <c r="Q8" s="1">
        <v>54.54804166666667</v>
      </c>
      <c r="R8" s="1">
        <v>47.361841666666663</v>
      </c>
      <c r="S8" s="1">
        <v>45.330766666666669</v>
      </c>
      <c r="T8" s="1">
        <v>56.347566666666665</v>
      </c>
      <c r="U8" s="48">
        <f t="shared" si="0"/>
        <v>-4.2884206536872638E-2</v>
      </c>
    </row>
    <row r="9" spans="1:21">
      <c r="A9" t="s">
        <v>68</v>
      </c>
      <c r="B9" t="s">
        <v>123</v>
      </c>
      <c r="C9" s="1"/>
      <c r="D9" s="1"/>
      <c r="E9" s="1"/>
      <c r="F9" s="1"/>
      <c r="G9" s="1"/>
      <c r="H9" s="1"/>
      <c r="I9" s="1"/>
      <c r="J9" s="1"/>
      <c r="K9" s="1"/>
      <c r="L9" s="1">
        <v>32.711662500000003</v>
      </c>
      <c r="M9" s="1">
        <v>32.4733083333333</v>
      </c>
      <c r="N9" s="1">
        <v>34.156691666666696</v>
      </c>
      <c r="O9" s="1">
        <v>33.846508333333304</v>
      </c>
      <c r="P9" s="1">
        <v>31.496991666666698</v>
      </c>
      <c r="Q9" s="1">
        <v>39.807850000000002</v>
      </c>
      <c r="R9" s="1">
        <v>38.072158333333334</v>
      </c>
      <c r="S9" s="1">
        <v>39.727449999999997</v>
      </c>
      <c r="T9" s="1">
        <v>40.645474999999998</v>
      </c>
      <c r="U9" s="48">
        <f t="shared" si="0"/>
        <v>4.3477746971266606E-2</v>
      </c>
    </row>
    <row r="10" spans="1:21">
      <c r="A10" t="s">
        <v>72</v>
      </c>
      <c r="B10" t="s">
        <v>123</v>
      </c>
      <c r="C10" s="139">
        <v>27.655008333333299</v>
      </c>
      <c r="D10" s="139">
        <v>35.304983333333304</v>
      </c>
      <c r="E10" s="139">
        <v>30.652833333333298</v>
      </c>
      <c r="F10" s="139">
        <v>19.35605</v>
      </c>
      <c r="G10" s="139">
        <v>19.941783333333298</v>
      </c>
      <c r="H10" s="139">
        <v>29.395474999999998</v>
      </c>
      <c r="I10" s="139">
        <v>32.378300000000003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8"/>
    </row>
    <row r="11" spans="1:21">
      <c r="A11" t="s">
        <v>69</v>
      </c>
      <c r="B11" t="s">
        <v>123</v>
      </c>
      <c r="C11" s="1"/>
      <c r="D11" s="1"/>
      <c r="E11" s="1"/>
      <c r="F11" s="1"/>
      <c r="G11" s="1"/>
      <c r="H11" s="1"/>
      <c r="I11" s="1"/>
      <c r="J11" s="103">
        <v>79</v>
      </c>
      <c r="K11" s="103">
        <v>66.531716666666711</v>
      </c>
      <c r="L11" s="103">
        <v>62.281475</v>
      </c>
      <c r="M11" s="1"/>
      <c r="N11" s="1"/>
      <c r="O11" s="1"/>
      <c r="P11" s="1"/>
      <c r="Q11" s="1"/>
      <c r="R11" s="1"/>
      <c r="S11" s="1"/>
      <c r="T11" s="1"/>
      <c r="U11" s="48"/>
    </row>
    <row r="12" spans="1:21">
      <c r="A12" t="s">
        <v>70</v>
      </c>
      <c r="B12" t="s">
        <v>123</v>
      </c>
      <c r="C12" s="1">
        <v>35.321391666666699</v>
      </c>
      <c r="D12" s="1">
        <v>41.754183333333302</v>
      </c>
      <c r="E12" s="1">
        <v>43.896633333333305</v>
      </c>
      <c r="F12" s="1">
        <v>29.4681</v>
      </c>
      <c r="G12" s="1">
        <v>21.9586166666667</v>
      </c>
      <c r="H12" s="1">
        <v>35.761274999999998</v>
      </c>
      <c r="I12" s="1">
        <v>48.239049999999999</v>
      </c>
      <c r="J12" s="1">
        <v>33.6170166666667</v>
      </c>
      <c r="K12" s="1">
        <v>28.922691666666701</v>
      </c>
      <c r="L12" s="1">
        <v>32.3555833333333</v>
      </c>
      <c r="M12" s="1">
        <v>38.728533333333303</v>
      </c>
      <c r="N12" s="1">
        <v>42.336233333333304</v>
      </c>
      <c r="O12" s="1">
        <v>28.539108333333299</v>
      </c>
      <c r="P12" s="1">
        <v>27.480941666666698</v>
      </c>
      <c r="Q12" s="1">
        <v>36.05340833333333</v>
      </c>
      <c r="R12" s="1">
        <v>36.053750000000001</v>
      </c>
      <c r="S12" s="1">
        <v>32.4923</v>
      </c>
      <c r="T12" s="1">
        <v>42.821375000000003</v>
      </c>
      <c r="U12" s="48">
        <f t="shared" si="0"/>
        <v>-9.8781680130360927E-2</v>
      </c>
    </row>
    <row r="13" spans="1:21">
      <c r="A13" t="s">
        <v>71</v>
      </c>
      <c r="B13" t="s">
        <v>123</v>
      </c>
      <c r="C13" s="1"/>
      <c r="D13" s="1"/>
      <c r="E13" s="1"/>
      <c r="F13" s="1"/>
      <c r="G13" s="1"/>
      <c r="H13" s="1">
        <v>36.991475000000001</v>
      </c>
      <c r="I13" s="1">
        <v>44.0262666666667</v>
      </c>
      <c r="J13" s="1">
        <v>34.329491666666698</v>
      </c>
      <c r="K13" s="1">
        <v>29.7757166666667</v>
      </c>
      <c r="L13" s="1">
        <v>32.708266666666702</v>
      </c>
      <c r="M13" s="1">
        <v>35.167358333333304</v>
      </c>
      <c r="N13" s="1">
        <v>37.193033333333304</v>
      </c>
      <c r="O13" s="1">
        <v>31.328558333333298</v>
      </c>
      <c r="P13" s="139">
        <v>26.8922666666667</v>
      </c>
      <c r="Q13" s="139">
        <v>31.041416666666667</v>
      </c>
      <c r="R13" s="139">
        <v>29.486583333333332</v>
      </c>
      <c r="S13" s="1">
        <v>29.167833333333334</v>
      </c>
      <c r="T13" s="1">
        <v>33.614983333333335</v>
      </c>
      <c r="U13" s="48">
        <f t="shared" si="0"/>
        <v>-1.0810001158718996E-2</v>
      </c>
    </row>
    <row r="14" spans="1:21">
      <c r="A14" t="s">
        <v>73</v>
      </c>
      <c r="B14" t="s">
        <v>123</v>
      </c>
      <c r="C14" s="1">
        <v>46.017941666666701</v>
      </c>
      <c r="D14" s="1">
        <v>49.909641666666701</v>
      </c>
      <c r="E14" s="1">
        <v>56.2181833333333</v>
      </c>
      <c r="F14" s="1">
        <v>47.7312333333333</v>
      </c>
      <c r="G14" s="1">
        <v>41.015283333333301</v>
      </c>
      <c r="H14" s="1">
        <v>53.676591666666695</v>
      </c>
      <c r="I14" s="103">
        <v>68.074233333333297</v>
      </c>
      <c r="J14" s="1">
        <v>60.3427583333333</v>
      </c>
      <c r="K14" s="1">
        <v>58.415149999999997</v>
      </c>
      <c r="L14" s="1">
        <v>54.386283333333303</v>
      </c>
      <c r="M14" s="1">
        <v>55.524583333333304</v>
      </c>
      <c r="N14" s="103">
        <v>58.9549916666667</v>
      </c>
      <c r="O14" s="1">
        <v>55.164649999999995</v>
      </c>
      <c r="P14" s="1">
        <v>51.2522083333333</v>
      </c>
      <c r="Q14" s="1">
        <v>58.047133333333335</v>
      </c>
      <c r="R14" s="1">
        <v>59.47334166666667</v>
      </c>
      <c r="S14" s="1">
        <v>57.97775</v>
      </c>
      <c r="T14" s="1">
        <v>66.597875000000002</v>
      </c>
      <c r="U14" s="48">
        <f t="shared" si="0"/>
        <v>-2.5147261357014172E-2</v>
      </c>
    </row>
    <row r="15" spans="1:21">
      <c r="A15" t="s">
        <v>75</v>
      </c>
      <c r="B15" t="s">
        <v>123</v>
      </c>
      <c r="C15" s="1"/>
      <c r="D15" s="1"/>
      <c r="E15" s="1"/>
      <c r="F15" s="1"/>
      <c r="G15" s="1"/>
      <c r="H15" s="1"/>
      <c r="I15" s="1"/>
      <c r="J15" s="1"/>
      <c r="K15" s="1"/>
      <c r="L15" s="139">
        <v>23.97955</v>
      </c>
      <c r="M15" s="1"/>
      <c r="N15" s="1"/>
      <c r="O15" s="1"/>
      <c r="P15" s="1"/>
      <c r="Q15" s="1"/>
      <c r="R15" s="1"/>
      <c r="S15" s="1"/>
      <c r="T15" s="1"/>
      <c r="U15" s="48"/>
    </row>
    <row r="16" spans="1:21">
      <c r="A16" t="s">
        <v>77</v>
      </c>
      <c r="B16" t="s">
        <v>123</v>
      </c>
      <c r="C16" s="1">
        <v>46.466049999999996</v>
      </c>
      <c r="D16" s="1">
        <v>53.399049999999995</v>
      </c>
      <c r="E16" s="1">
        <v>58.754324999999994</v>
      </c>
      <c r="F16" s="1">
        <v>42.696249999999999</v>
      </c>
      <c r="G16" s="1">
        <v>31.663216666666699</v>
      </c>
      <c r="H16" s="1">
        <v>43.610400000000006</v>
      </c>
      <c r="I16" s="1">
        <v>49.3095833333333</v>
      </c>
      <c r="J16" s="1">
        <v>43.709758333333305</v>
      </c>
      <c r="K16" s="1">
        <v>35.740349999999999</v>
      </c>
      <c r="L16" s="1">
        <v>34.053874999999998</v>
      </c>
      <c r="M16" s="1">
        <v>33.538049999999998</v>
      </c>
      <c r="N16" s="1">
        <v>37.105941666666702</v>
      </c>
      <c r="O16" s="1">
        <v>33.267949999999999</v>
      </c>
      <c r="P16" s="1">
        <v>32.661816666666702</v>
      </c>
      <c r="Q16" s="1">
        <v>38.810091666666665</v>
      </c>
      <c r="R16" s="1">
        <v>39.713883333333335</v>
      </c>
      <c r="S16" s="1">
        <v>36.338141666666665</v>
      </c>
      <c r="T16" s="1">
        <v>44.623208333333331</v>
      </c>
      <c r="U16" s="48">
        <f t="shared" si="0"/>
        <v>-8.5001550675183779E-2</v>
      </c>
    </row>
    <row r="17" spans="1:21">
      <c r="A17" t="s">
        <v>78</v>
      </c>
      <c r="B17" t="s">
        <v>123</v>
      </c>
      <c r="C17" s="1"/>
      <c r="D17" s="1"/>
      <c r="E17" s="1"/>
      <c r="F17" s="1"/>
      <c r="G17" s="1"/>
      <c r="H17" s="1"/>
      <c r="I17" s="1"/>
      <c r="J17" s="1"/>
      <c r="K17" s="1"/>
      <c r="L17" s="1">
        <v>35.692949999999996</v>
      </c>
      <c r="M17" s="1">
        <v>48.799808333333303</v>
      </c>
      <c r="N17" s="1">
        <v>41.849499999999999</v>
      </c>
      <c r="O17" s="1">
        <v>37.351141666666699</v>
      </c>
      <c r="P17" s="1">
        <v>37.2058416666667</v>
      </c>
      <c r="Q17" s="1">
        <v>49.202925</v>
      </c>
      <c r="R17" s="1">
        <v>40.359274999999997</v>
      </c>
      <c r="S17" s="1">
        <v>34.176183333333334</v>
      </c>
      <c r="T17" s="1">
        <v>46.547758333333334</v>
      </c>
      <c r="U17" s="48">
        <f t="shared" si="0"/>
        <v>-0.15320125712532406</v>
      </c>
    </row>
    <row r="18" spans="1:21">
      <c r="A18" t="s">
        <v>79</v>
      </c>
      <c r="B18" t="s">
        <v>123</v>
      </c>
      <c r="C18" s="1"/>
      <c r="D18" s="1"/>
      <c r="E18" s="1"/>
      <c r="F18" s="1"/>
      <c r="G18" s="1"/>
      <c r="H18" s="1"/>
      <c r="I18" s="1"/>
      <c r="J18" s="1"/>
      <c r="K18" s="1"/>
      <c r="L18" s="1">
        <v>55.480687500000002</v>
      </c>
      <c r="M18" s="1">
        <v>55.239208333333302</v>
      </c>
      <c r="N18" s="1">
        <v>55.322600000000001</v>
      </c>
      <c r="O18" s="103">
        <v>57.925141666666697</v>
      </c>
      <c r="P18" s="1">
        <v>55.3201416666667</v>
      </c>
      <c r="Q18" s="103">
        <v>61.695666666666668</v>
      </c>
      <c r="R18" s="103">
        <v>80</v>
      </c>
      <c r="S18" s="103">
        <v>80</v>
      </c>
      <c r="T18" s="103">
        <v>82.54965</v>
      </c>
      <c r="U18" s="48">
        <f t="shared" si="0"/>
        <v>0</v>
      </c>
    </row>
    <row r="19" spans="1:21">
      <c r="A19" t="s">
        <v>80</v>
      </c>
      <c r="B19" t="s">
        <v>123</v>
      </c>
      <c r="C19" s="1">
        <v>38.162574999999997</v>
      </c>
      <c r="D19" s="1">
        <v>50.574075000000001</v>
      </c>
      <c r="E19" s="1">
        <v>46.722149999999999</v>
      </c>
      <c r="F19" s="1">
        <v>28.673866666666701</v>
      </c>
      <c r="G19" s="1">
        <v>25.2196</v>
      </c>
      <c r="H19" s="1">
        <v>37.617416666666699</v>
      </c>
      <c r="I19" s="1">
        <v>44.076583333333303</v>
      </c>
      <c r="J19" s="139">
        <v>22.774449999999998</v>
      </c>
      <c r="K19" s="1">
        <v>26.270374999999998</v>
      </c>
      <c r="L19" s="1">
        <v>32.133624999999995</v>
      </c>
      <c r="M19" s="1">
        <v>38.841425000000001</v>
      </c>
      <c r="N19" s="1">
        <v>38.775374999999997</v>
      </c>
      <c r="O19" s="1">
        <v>26.681808333333301</v>
      </c>
      <c r="P19" s="1">
        <v>31.4969583333333</v>
      </c>
      <c r="Q19" s="1">
        <v>33.563749999999999</v>
      </c>
      <c r="R19" s="1">
        <v>30.309941666666667</v>
      </c>
      <c r="S19" s="1">
        <v>29.583525000000002</v>
      </c>
      <c r="T19" s="1">
        <v>38.777324999999998</v>
      </c>
      <c r="U19" s="48">
        <f t="shared" si="0"/>
        <v>-2.396628388980182E-2</v>
      </c>
    </row>
    <row r="20" spans="1:21">
      <c r="A20" t="s">
        <v>82</v>
      </c>
      <c r="B20" t="s">
        <v>123</v>
      </c>
      <c r="C20" s="1"/>
      <c r="D20" s="1"/>
      <c r="E20" s="1"/>
      <c r="F20" s="1"/>
      <c r="G20" s="1"/>
      <c r="H20" s="1"/>
      <c r="I20" s="1"/>
      <c r="J20" s="1"/>
      <c r="K20" s="1"/>
      <c r="L20" s="1">
        <v>30.138312500000001</v>
      </c>
      <c r="M20" s="1">
        <v>33.544499999999999</v>
      </c>
      <c r="N20" s="139">
        <v>27.324441666666701</v>
      </c>
      <c r="O20" s="139">
        <v>20.939108333333298</v>
      </c>
      <c r="P20" s="1">
        <v>29.033758333333299</v>
      </c>
      <c r="Q20" s="1">
        <v>40.789141666666666</v>
      </c>
      <c r="R20" s="1">
        <v>30.259141666666668</v>
      </c>
      <c r="S20" s="139">
        <v>28.338566666666665</v>
      </c>
      <c r="T20" s="139">
        <v>42.674841666666666</v>
      </c>
      <c r="U20" s="48">
        <f t="shared" si="0"/>
        <v>-6.3470901493405507E-2</v>
      </c>
    </row>
    <row r="21" spans="1:21">
      <c r="A21" t="s">
        <v>83</v>
      </c>
      <c r="B21" t="s">
        <v>123</v>
      </c>
      <c r="C21" s="1">
        <v>37.398900000000005</v>
      </c>
      <c r="D21" s="1">
        <v>42.966724999999997</v>
      </c>
      <c r="E21" s="1">
        <v>42.418074999999995</v>
      </c>
      <c r="F21" s="1">
        <v>29.823649999999997</v>
      </c>
      <c r="G21" s="1">
        <v>28.3702583333333</v>
      </c>
      <c r="H21" s="1">
        <v>43.942183333333304</v>
      </c>
      <c r="I21" s="1">
        <v>48.293324999999996</v>
      </c>
      <c r="J21" s="1">
        <v>43.353366666666702</v>
      </c>
      <c r="K21" s="1">
        <v>35.2631333333333</v>
      </c>
      <c r="L21" s="1">
        <v>41.203841666666698</v>
      </c>
      <c r="M21" s="1">
        <v>44.591391666666695</v>
      </c>
      <c r="N21" s="1">
        <v>47.868616666666696</v>
      </c>
      <c r="O21" s="1">
        <v>35.767241666666699</v>
      </c>
      <c r="P21" s="1">
        <v>31.978375</v>
      </c>
      <c r="Q21" s="1">
        <v>32.56451666666667</v>
      </c>
      <c r="R21" s="1">
        <v>42.524466666666669</v>
      </c>
      <c r="S21" s="1">
        <v>30.681541666666668</v>
      </c>
      <c r="T21" s="1">
        <v>31.948433333333334</v>
      </c>
      <c r="U21" s="48">
        <f t="shared" si="0"/>
        <v>-0.27849673207737669</v>
      </c>
    </row>
    <row r="22" spans="1:21">
      <c r="A22" t="s">
        <v>85</v>
      </c>
      <c r="B22" t="s">
        <v>123</v>
      </c>
      <c r="C22" s="1"/>
      <c r="D22" s="1"/>
      <c r="E22" s="1"/>
      <c r="F22" s="1"/>
      <c r="G22" s="1"/>
      <c r="H22" s="1"/>
      <c r="I22" s="1"/>
      <c r="J22" s="1"/>
      <c r="K22" s="1"/>
      <c r="L22" s="1">
        <v>35.381675000000001</v>
      </c>
      <c r="M22" s="1">
        <v>46.432258333333301</v>
      </c>
      <c r="N22" s="1">
        <v>54.334891666666699</v>
      </c>
      <c r="O22" s="1">
        <v>43.642424999999996</v>
      </c>
      <c r="P22" s="1">
        <v>50.760933333333298</v>
      </c>
      <c r="Q22" s="1">
        <v>60.900824999999998</v>
      </c>
      <c r="R22" s="1">
        <v>53.252716666666664</v>
      </c>
      <c r="S22" s="1">
        <v>54.059383333333336</v>
      </c>
      <c r="T22" s="1">
        <v>66.246799999999993</v>
      </c>
      <c r="U22" s="48">
        <f t="shared" si="0"/>
        <v>1.5147896993048748E-2</v>
      </c>
    </row>
    <row r="23" spans="1:21">
      <c r="A23" s="46" t="s">
        <v>122</v>
      </c>
      <c r="B23" s="46" t="s">
        <v>123</v>
      </c>
      <c r="C23" s="103">
        <v>55.787941666666697</v>
      </c>
      <c r="D23" s="103">
        <v>56.308866666666695</v>
      </c>
      <c r="E23" s="1">
        <v>54.500958333333301</v>
      </c>
      <c r="F23" s="103">
        <v>52.904841666666698</v>
      </c>
      <c r="G23" s="103">
        <v>46.413541666666696</v>
      </c>
      <c r="H23" s="103">
        <v>58.8714333333333</v>
      </c>
      <c r="I23" s="1">
        <v>68.02441666666671</v>
      </c>
      <c r="J23" s="1">
        <v>61.335224999999994</v>
      </c>
      <c r="K23" s="1">
        <v>45.1959083333333</v>
      </c>
      <c r="L23" s="1">
        <v>47.319416666666697</v>
      </c>
      <c r="M23" s="1">
        <v>51.246608333333299</v>
      </c>
      <c r="N23" s="1">
        <v>48.882683333333304</v>
      </c>
      <c r="O23" s="1">
        <v>49.1965583333333</v>
      </c>
      <c r="P23" s="1">
        <v>48.582966666666699</v>
      </c>
      <c r="Q23" s="1">
        <v>50.002025000000003</v>
      </c>
      <c r="R23" s="1">
        <v>49.806975000000001</v>
      </c>
      <c r="S23" s="1">
        <v>47.710316666666664</v>
      </c>
      <c r="T23" s="1">
        <v>56.323974999999997</v>
      </c>
      <c r="U23" s="48">
        <f t="shared" si="0"/>
        <v>-4.2095677027832679E-2</v>
      </c>
    </row>
    <row r="24" spans="1:21">
      <c r="A24" s="46" t="s">
        <v>87</v>
      </c>
      <c r="B24" s="46" t="s">
        <v>123</v>
      </c>
      <c r="C24" s="1">
        <v>48.034233333333304</v>
      </c>
      <c r="D24" s="1">
        <v>50.699583333333301</v>
      </c>
      <c r="E24" s="1">
        <v>58.247149999999998</v>
      </c>
      <c r="F24" s="1">
        <v>46.371400000000001</v>
      </c>
      <c r="G24" s="1">
        <v>44.111325000000001</v>
      </c>
      <c r="H24" s="1">
        <v>54.706900000000005</v>
      </c>
      <c r="I24" s="1">
        <v>58.2182666666667</v>
      </c>
      <c r="J24" s="1">
        <v>54.911191666666696</v>
      </c>
      <c r="K24" s="1">
        <v>50.164483333333301</v>
      </c>
      <c r="L24" s="1">
        <v>51.785224999999997</v>
      </c>
      <c r="M24" s="103">
        <v>55.966449999999995</v>
      </c>
      <c r="N24" s="1">
        <v>57.823474999999995</v>
      </c>
      <c r="O24" s="1">
        <v>56.897200000000005</v>
      </c>
      <c r="P24" s="103">
        <v>57.340133333333299</v>
      </c>
      <c r="Q24" s="1">
        <v>55.013916666666667</v>
      </c>
      <c r="R24" s="1">
        <v>59.567149999999998</v>
      </c>
      <c r="S24" s="1">
        <v>57.128116666666664</v>
      </c>
      <c r="T24" s="1">
        <v>77.881474999999995</v>
      </c>
      <c r="U24" s="48">
        <f t="shared" si="0"/>
        <v>-4.0945946437479952E-2</v>
      </c>
    </row>
    <row r="25" spans="1:21">
      <c r="A25" s="46" t="s">
        <v>88</v>
      </c>
      <c r="B25" s="46" t="s">
        <v>123</v>
      </c>
      <c r="C25" s="1">
        <v>29.796141666666699</v>
      </c>
      <c r="D25" s="1">
        <v>36.894908333333305</v>
      </c>
      <c r="E25" s="1">
        <v>29.70645</v>
      </c>
      <c r="F25" s="1">
        <v>20.060166666666699</v>
      </c>
      <c r="G25" s="1">
        <v>27.283524999999997</v>
      </c>
      <c r="H25" s="1">
        <v>40.050508333333305</v>
      </c>
      <c r="I25" s="1">
        <v>46.585366666666701</v>
      </c>
      <c r="J25" s="1"/>
      <c r="K25" s="1">
        <v>48.082500000000003</v>
      </c>
      <c r="L25" s="1">
        <v>48.220666666666702</v>
      </c>
      <c r="M25" s="1">
        <v>50.189450000000001</v>
      </c>
      <c r="N25" s="1">
        <v>49.911149999999999</v>
      </c>
      <c r="O25" s="1">
        <v>48.750358333333303</v>
      </c>
      <c r="P25" s="1">
        <v>48.322049999999997</v>
      </c>
      <c r="Q25" s="1">
        <v>58.49755833333333</v>
      </c>
      <c r="R25" s="1">
        <v>57.640916666666669</v>
      </c>
      <c r="S25" s="1">
        <v>49.370683333333332</v>
      </c>
      <c r="T25" s="1">
        <v>53.372824999999999</v>
      </c>
      <c r="U25" s="48">
        <f t="shared" si="0"/>
        <v>-0.14347851858705696</v>
      </c>
    </row>
    <row r="26" spans="1:21">
      <c r="A26" s="46"/>
      <c r="B26" s="4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48"/>
    </row>
    <row r="27" spans="1:21">
      <c r="A27" s="46" t="s">
        <v>0</v>
      </c>
      <c r="B27" s="46" t="s">
        <v>123</v>
      </c>
      <c r="C27" s="1">
        <v>40.454691666666697</v>
      </c>
      <c r="D27" s="1">
        <v>48.144158333333301</v>
      </c>
      <c r="E27" s="1">
        <v>49.659633333333304</v>
      </c>
      <c r="F27" s="1">
        <v>33.058241666666696</v>
      </c>
      <c r="G27" s="1">
        <v>28.790541666666698</v>
      </c>
      <c r="H27" s="1">
        <v>41.725874999999995</v>
      </c>
      <c r="I27" s="1">
        <v>51.230725</v>
      </c>
      <c r="J27" s="1">
        <v>40.186441666666695</v>
      </c>
      <c r="K27" s="1">
        <v>35.2798916666667</v>
      </c>
      <c r="L27" s="1">
        <v>38.376200000000004</v>
      </c>
      <c r="M27" s="1">
        <v>41.837108333333305</v>
      </c>
      <c r="N27" s="1">
        <v>43.540541666666698</v>
      </c>
      <c r="O27" s="1">
        <v>34.590325</v>
      </c>
      <c r="P27" s="1">
        <v>36.9666833333333</v>
      </c>
      <c r="Q27" s="1">
        <v>43.180166666666665</v>
      </c>
      <c r="R27" s="1">
        <v>40.112291666666664</v>
      </c>
      <c r="S27" s="1">
        <v>38.041474999999998</v>
      </c>
      <c r="T27" s="1">
        <v>47.277133333333332</v>
      </c>
      <c r="U27" s="49">
        <f t="shared" si="0"/>
        <v>-5.1625488861996804E-2</v>
      </c>
    </row>
    <row r="29" spans="1:21">
      <c r="A29" s="122" t="s">
        <v>163</v>
      </c>
      <c r="D29" s="1">
        <f t="shared" ref="D29:O29" si="1">+D27-C27</f>
        <v>7.6894666666666041</v>
      </c>
      <c r="E29" s="1">
        <f t="shared" si="1"/>
        <v>1.5154750000000021</v>
      </c>
      <c r="F29" s="123">
        <f t="shared" si="1"/>
        <v>-16.601391666666608</v>
      </c>
      <c r="G29" s="1">
        <f t="shared" si="1"/>
        <v>-4.2676999999999978</v>
      </c>
      <c r="H29" s="1">
        <f t="shared" si="1"/>
        <v>12.935333333333297</v>
      </c>
      <c r="I29" s="1">
        <f t="shared" si="1"/>
        <v>9.5048500000000047</v>
      </c>
      <c r="J29" s="123">
        <f t="shared" si="1"/>
        <v>-11.044283333333304</v>
      </c>
      <c r="K29" s="1">
        <f t="shared" si="1"/>
        <v>-4.9065499999999957</v>
      </c>
      <c r="L29" s="1">
        <f t="shared" si="1"/>
        <v>3.0963083333333046</v>
      </c>
      <c r="M29" s="1">
        <f t="shared" si="1"/>
        <v>3.4609083333333004</v>
      </c>
      <c r="N29" s="1">
        <f t="shared" si="1"/>
        <v>1.7034333333333933</v>
      </c>
      <c r="O29" s="123">
        <f t="shared" si="1"/>
        <v>-8.950216666666698</v>
      </c>
      <c r="P29" s="1">
        <f>+P27-O27</f>
        <v>2.3763583333333003</v>
      </c>
      <c r="Q29" s="1">
        <f>+Q27-P27</f>
        <v>6.2134833333333646</v>
      </c>
      <c r="R29" s="1">
        <f>+R27-Q27</f>
        <v>-3.0678750000000008</v>
      </c>
      <c r="S29" s="1">
        <f>+S27-R27</f>
        <v>-2.0708166666666656</v>
      </c>
      <c r="T29" s="1">
        <f>+T27-S27</f>
        <v>9.2356583333333333</v>
      </c>
    </row>
    <row r="33" spans="2:22">
      <c r="C33" s="95" t="s">
        <v>108</v>
      </c>
      <c r="D33" s="95" t="s">
        <v>109</v>
      </c>
      <c r="E33" s="95" t="s">
        <v>110</v>
      </c>
      <c r="F33" s="95" t="s">
        <v>111</v>
      </c>
      <c r="G33" s="95" t="s">
        <v>112</v>
      </c>
      <c r="H33" s="95" t="s">
        <v>113</v>
      </c>
      <c r="I33" s="95" t="s">
        <v>114</v>
      </c>
      <c r="J33" s="95" t="s">
        <v>115</v>
      </c>
      <c r="K33" s="95" t="s">
        <v>116</v>
      </c>
      <c r="L33" s="95" t="s">
        <v>117</v>
      </c>
      <c r="M33" s="95" t="s">
        <v>118</v>
      </c>
      <c r="N33" s="95" t="s">
        <v>119</v>
      </c>
      <c r="O33" s="95" t="s">
        <v>120</v>
      </c>
      <c r="P33" s="95">
        <v>2008</v>
      </c>
      <c r="Q33" s="95">
        <v>2009</v>
      </c>
      <c r="R33" s="95">
        <v>2010</v>
      </c>
      <c r="S33" s="95">
        <v>2011</v>
      </c>
      <c r="T33" s="95">
        <v>2012</v>
      </c>
      <c r="V33" s="96" t="s">
        <v>202</v>
      </c>
    </row>
    <row r="34" spans="2:22">
      <c r="B34" s="101" t="s">
        <v>126</v>
      </c>
      <c r="C34" s="1">
        <f>MIN(C5:C27)</f>
        <v>27.655008333333299</v>
      </c>
      <c r="D34" s="1">
        <f t="shared" ref="D34:S34" si="2">MIN(D5:D27)</f>
        <v>35.304983333333304</v>
      </c>
      <c r="E34" s="1">
        <f t="shared" si="2"/>
        <v>29.70645</v>
      </c>
      <c r="F34" s="1">
        <f t="shared" si="2"/>
        <v>19.35605</v>
      </c>
      <c r="G34" s="1">
        <f t="shared" si="2"/>
        <v>18.862591666666699</v>
      </c>
      <c r="H34" s="1">
        <f t="shared" si="2"/>
        <v>29.395474999999998</v>
      </c>
      <c r="I34" s="1">
        <f t="shared" si="2"/>
        <v>32.378300000000003</v>
      </c>
      <c r="J34" s="1">
        <f t="shared" si="2"/>
        <v>22.774449999999998</v>
      </c>
      <c r="K34" s="1">
        <f t="shared" si="2"/>
        <v>24.044924999999999</v>
      </c>
      <c r="L34" s="1">
        <f t="shared" si="2"/>
        <v>23.97955</v>
      </c>
      <c r="M34" s="1">
        <f t="shared" si="2"/>
        <v>31.9224416666667</v>
      </c>
      <c r="N34" s="1">
        <f t="shared" si="2"/>
        <v>27.324441666666701</v>
      </c>
      <c r="O34" s="1">
        <f t="shared" si="2"/>
        <v>20.939108333333298</v>
      </c>
      <c r="P34" s="1">
        <f t="shared" si="2"/>
        <v>26.8922666666667</v>
      </c>
      <c r="Q34" s="1">
        <f t="shared" si="2"/>
        <v>31.041416666666667</v>
      </c>
      <c r="R34" s="1">
        <f t="shared" si="2"/>
        <v>29.486583333333332</v>
      </c>
      <c r="S34" s="1">
        <f t="shared" si="2"/>
        <v>28.338566666666665</v>
      </c>
      <c r="T34" s="1">
        <f t="shared" ref="T34" si="3">MIN(T5:T27)</f>
        <v>31.948433333333334</v>
      </c>
      <c r="V34" s="97">
        <f>AVERAGE(C34:T34)</f>
        <v>27.297280092592601</v>
      </c>
    </row>
    <row r="35" spans="2:22">
      <c r="B35" s="101" t="s">
        <v>127</v>
      </c>
      <c r="C35" s="1">
        <f>MAX(C5:C27)</f>
        <v>55.787941666666697</v>
      </c>
      <c r="D35" s="1">
        <f t="shared" ref="D35:S35" si="4">MAX(D5:D27)</f>
        <v>56.308866666666695</v>
      </c>
      <c r="E35" s="1">
        <f t="shared" si="4"/>
        <v>59.521133333333303</v>
      </c>
      <c r="F35" s="1">
        <f t="shared" si="4"/>
        <v>52.904841666666698</v>
      </c>
      <c r="G35" s="1">
        <f t="shared" si="4"/>
        <v>46.413541666666696</v>
      </c>
      <c r="H35" s="1">
        <f t="shared" si="4"/>
        <v>58.8714333333333</v>
      </c>
      <c r="I35" s="1">
        <f t="shared" si="4"/>
        <v>68.074233333333297</v>
      </c>
      <c r="J35" s="1">
        <f t="shared" si="4"/>
        <v>79</v>
      </c>
      <c r="K35" s="1">
        <f t="shared" si="4"/>
        <v>66.531716666666711</v>
      </c>
      <c r="L35" s="1">
        <f t="shared" si="4"/>
        <v>62.281475</v>
      </c>
      <c r="M35" s="1">
        <f t="shared" si="4"/>
        <v>55.966449999999995</v>
      </c>
      <c r="N35" s="1">
        <f t="shared" si="4"/>
        <v>58.9549916666667</v>
      </c>
      <c r="O35" s="1">
        <f t="shared" si="4"/>
        <v>57.925141666666697</v>
      </c>
      <c r="P35" s="1">
        <f t="shared" si="4"/>
        <v>57.340133333333299</v>
      </c>
      <c r="Q35" s="1">
        <f t="shared" si="4"/>
        <v>61.695666666666668</v>
      </c>
      <c r="R35" s="1">
        <f t="shared" si="4"/>
        <v>80</v>
      </c>
      <c r="S35" s="1">
        <f t="shared" si="4"/>
        <v>80</v>
      </c>
      <c r="T35" s="1">
        <f t="shared" ref="T35" si="5">MAX(T5:T27)</f>
        <v>82.54965</v>
      </c>
      <c r="V35" s="97">
        <f>AVERAGE(C35:T35)</f>
        <v>63.340400925925934</v>
      </c>
    </row>
    <row r="36" spans="2:22">
      <c r="B36" s="100" t="s">
        <v>131</v>
      </c>
      <c r="C36" s="102">
        <f>+C35-C34</f>
        <v>28.132933333333398</v>
      </c>
      <c r="D36" s="102">
        <f t="shared" ref="D36:S36" si="6">+D35-D34</f>
        <v>21.003883333333391</v>
      </c>
      <c r="E36" s="102">
        <f t="shared" si="6"/>
        <v>29.814683333333303</v>
      </c>
      <c r="F36" s="102">
        <f t="shared" si="6"/>
        <v>33.548791666666702</v>
      </c>
      <c r="G36" s="102">
        <f t="shared" si="6"/>
        <v>27.550949999999997</v>
      </c>
      <c r="H36" s="102">
        <f t="shared" si="6"/>
        <v>29.475958333333303</v>
      </c>
      <c r="I36" s="102">
        <f t="shared" si="6"/>
        <v>35.695933333333294</v>
      </c>
      <c r="J36" s="102">
        <f t="shared" si="6"/>
        <v>56.225549999999998</v>
      </c>
      <c r="K36" s="102">
        <f t="shared" si="6"/>
        <v>42.486791666666711</v>
      </c>
      <c r="L36" s="102">
        <f t="shared" si="6"/>
        <v>38.301924999999997</v>
      </c>
      <c r="M36" s="102">
        <f t="shared" si="6"/>
        <v>24.044008333333295</v>
      </c>
      <c r="N36" s="102">
        <f t="shared" si="6"/>
        <v>31.630549999999999</v>
      </c>
      <c r="O36" s="102">
        <f t="shared" si="6"/>
        <v>36.986033333333395</v>
      </c>
      <c r="P36" s="102">
        <f t="shared" si="6"/>
        <v>30.447866666666599</v>
      </c>
      <c r="Q36" s="102">
        <f t="shared" si="6"/>
        <v>30.654250000000001</v>
      </c>
      <c r="R36" s="102">
        <f t="shared" si="6"/>
        <v>50.513416666666672</v>
      </c>
      <c r="S36" s="102">
        <f t="shared" si="6"/>
        <v>51.661433333333335</v>
      </c>
      <c r="T36" s="102">
        <f t="shared" ref="T36" si="7">+T35-T34</f>
        <v>50.601216666666666</v>
      </c>
      <c r="V36" s="97">
        <f>+V35-V34</f>
        <v>36.043120833333333</v>
      </c>
    </row>
  </sheetData>
  <mergeCells count="1">
    <mergeCell ref="A1:M1"/>
  </mergeCells>
  <phoneticPr fontId="5" type="noConversion"/>
  <pageMargins left="0.75" right="0.75" top="1" bottom="1" header="0.5" footer="0.5"/>
  <pageSetup paperSize="9" scale="7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126"/>
  <sheetViews>
    <sheetView zoomScale="75" zoomScaleNormal="75" workbookViewId="0">
      <selection activeCell="S27" sqref="S27"/>
    </sheetView>
  </sheetViews>
  <sheetFormatPr defaultRowHeight="12.75"/>
  <cols>
    <col min="2" max="13" width="13.140625" customWidth="1"/>
  </cols>
  <sheetData>
    <row r="2" spans="2:13">
      <c r="B2" s="51"/>
      <c r="C2" s="89"/>
      <c r="D2" s="89"/>
      <c r="E2" s="89"/>
      <c r="F2" s="52"/>
      <c r="G2" s="52"/>
      <c r="H2" s="90"/>
      <c r="I2" s="91"/>
      <c r="J2" s="91"/>
      <c r="K2" s="91"/>
      <c r="L2" s="92"/>
      <c r="M2" s="93"/>
    </row>
    <row r="3" spans="2:13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2:13"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2:13"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2:13"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2:13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2:13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2:13"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2:13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2:13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2:13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2:13"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</row>
    <row r="16" spans="2:13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2:13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2:13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</row>
    <row r="19" spans="2:13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</row>
    <row r="20" spans="2:13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</row>
    <row r="21" spans="2:1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2" spans="2:13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</row>
    <row r="23" spans="2:13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spans="2:13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</row>
    <row r="25" spans="2:13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</row>
    <row r="26" spans="2:13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</row>
    <row r="27" spans="2:13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</row>
    <row r="28" spans="2:13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</row>
    <row r="29" spans="2:13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</row>
    <row r="30" spans="2:13"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2:13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</row>
    <row r="32" spans="2:13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</row>
    <row r="33" spans="2:13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2:13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</row>
    <row r="40" spans="2:13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2:13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</row>
    <row r="42" spans="2:13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2:13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</row>
    <row r="44" spans="2:13"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6"/>
    </row>
    <row r="45" spans="2:13"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2:13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2:13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2:13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</row>
    <row r="49" spans="2:13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</row>
    <row r="50" spans="2:13"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</row>
    <row r="51" spans="2:13"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</row>
    <row r="52" spans="2:13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</row>
    <row r="53" spans="2:13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</row>
    <row r="54" spans="2:13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</row>
    <row r="55" spans="2:13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</row>
    <row r="56" spans="2:13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</row>
    <row r="57" spans="2:13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</row>
    <row r="58" spans="2:13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6"/>
    </row>
    <row r="59" spans="2:13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</row>
    <row r="60" spans="2:13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6"/>
    </row>
    <row r="61" spans="2:13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6"/>
    </row>
    <row r="62" spans="2:13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6"/>
    </row>
    <row r="63" spans="2:13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6"/>
    </row>
    <row r="64" spans="2:13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6"/>
    </row>
    <row r="65" spans="2:13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6"/>
    </row>
    <row r="66" spans="2:13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6"/>
    </row>
    <row r="67" spans="2:13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6"/>
    </row>
    <row r="68" spans="2:13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</row>
    <row r="69" spans="2:13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6"/>
    </row>
    <row r="70" spans="2:13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</row>
    <row r="71" spans="2:1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</row>
    <row r="72" spans="2:13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</row>
    <row r="73" spans="2:13"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</row>
    <row r="77" spans="2:13">
      <c r="E77" s="16"/>
      <c r="F77" s="16"/>
      <c r="G77" s="16"/>
      <c r="H77" s="16"/>
      <c r="I77" s="16"/>
      <c r="J77" s="16"/>
      <c r="K77" s="16"/>
      <c r="L77" s="16"/>
      <c r="M77" s="16"/>
    </row>
    <row r="78" spans="2:13">
      <c r="E78" s="16"/>
      <c r="F78" s="16"/>
      <c r="G78" s="16"/>
      <c r="H78" s="16"/>
      <c r="I78" s="16"/>
      <c r="J78" s="16"/>
      <c r="K78" s="16"/>
      <c r="L78" s="16"/>
      <c r="M78" s="16"/>
    </row>
    <row r="79" spans="2:13">
      <c r="E79" s="16"/>
      <c r="F79" s="16"/>
      <c r="G79" s="16"/>
      <c r="H79" s="16"/>
      <c r="I79" s="16"/>
      <c r="J79" s="16"/>
      <c r="K79" s="16"/>
      <c r="L79" s="16"/>
      <c r="M79" s="16"/>
    </row>
    <row r="80" spans="2:13">
      <c r="E80" s="16"/>
      <c r="F80" s="16"/>
      <c r="G80" s="16"/>
      <c r="H80" s="16"/>
      <c r="I80" s="16"/>
      <c r="J80" s="16"/>
      <c r="K80" s="16"/>
      <c r="L80" s="16"/>
      <c r="M80" s="16"/>
    </row>
    <row r="81" spans="2:13">
      <c r="B81" s="51"/>
      <c r="C81" s="52"/>
      <c r="D81" s="52"/>
      <c r="E81" s="92"/>
      <c r="F81" s="92"/>
      <c r="G81" s="92"/>
      <c r="H81" s="92"/>
      <c r="I81" s="92"/>
      <c r="J81" s="92"/>
      <c r="K81" s="92"/>
      <c r="L81" s="92"/>
      <c r="M81" s="93"/>
    </row>
    <row r="82" spans="2:13">
      <c r="B82" s="54"/>
      <c r="C82" s="55"/>
      <c r="D82" s="55"/>
      <c r="E82" s="43"/>
      <c r="F82" s="43"/>
      <c r="G82" s="43"/>
      <c r="H82" s="43"/>
      <c r="I82" s="43"/>
      <c r="J82" s="43"/>
      <c r="K82" s="43"/>
      <c r="L82" s="43"/>
      <c r="M82" s="106"/>
    </row>
    <row r="83" spans="2:13">
      <c r="B83" s="54"/>
      <c r="C83" s="55"/>
      <c r="D83" s="55"/>
      <c r="E83" s="43"/>
      <c r="F83" s="43"/>
      <c r="G83" s="43"/>
      <c r="H83" s="43"/>
      <c r="I83" s="43"/>
      <c r="J83" s="43"/>
      <c r="K83" s="43"/>
      <c r="L83" s="43"/>
      <c r="M83" s="106"/>
    </row>
    <row r="84" spans="2:13">
      <c r="B84" s="54"/>
      <c r="C84" s="55"/>
      <c r="D84" s="55"/>
      <c r="E84" s="43"/>
      <c r="F84" s="43"/>
      <c r="G84" s="43"/>
      <c r="H84" s="43"/>
      <c r="I84" s="43"/>
      <c r="J84" s="43"/>
      <c r="K84" s="43"/>
      <c r="L84" s="43"/>
      <c r="M84" s="106"/>
    </row>
    <row r="85" spans="2:13">
      <c r="B85" s="54"/>
      <c r="C85" s="55"/>
      <c r="D85" s="55"/>
      <c r="E85" s="43"/>
      <c r="F85" s="43"/>
      <c r="G85" s="43"/>
      <c r="H85" s="43"/>
      <c r="I85" s="43"/>
      <c r="J85" s="43"/>
      <c r="K85" s="43"/>
      <c r="L85" s="43"/>
      <c r="M85" s="106"/>
    </row>
    <row r="86" spans="2:13">
      <c r="B86" s="54"/>
      <c r="C86" s="55"/>
      <c r="D86" s="55"/>
      <c r="E86" s="43"/>
      <c r="F86" s="43"/>
      <c r="G86" s="43"/>
      <c r="H86" s="43"/>
      <c r="I86" s="43"/>
      <c r="J86" s="43"/>
      <c r="K86" s="43"/>
      <c r="L86" s="43"/>
      <c r="M86" s="106"/>
    </row>
    <row r="87" spans="2:13">
      <c r="B87" s="54"/>
      <c r="C87" s="55"/>
      <c r="D87" s="55"/>
      <c r="E87" s="43"/>
      <c r="F87" s="43"/>
      <c r="G87" s="43"/>
      <c r="H87" s="43"/>
      <c r="I87" s="43"/>
      <c r="J87" s="43"/>
      <c r="K87" s="43"/>
      <c r="L87" s="43"/>
      <c r="M87" s="106"/>
    </row>
    <row r="88" spans="2:13">
      <c r="B88" s="54"/>
      <c r="C88" s="55"/>
      <c r="D88" s="55"/>
      <c r="E88" s="43"/>
      <c r="F88" s="43"/>
      <c r="G88" s="43"/>
      <c r="H88" s="43"/>
      <c r="I88" s="43"/>
      <c r="J88" s="43"/>
      <c r="K88" s="43"/>
      <c r="L88" s="43"/>
      <c r="M88" s="106"/>
    </row>
    <row r="89" spans="2:13">
      <c r="B89" s="54"/>
      <c r="C89" s="55"/>
      <c r="D89" s="55"/>
      <c r="E89" s="43"/>
      <c r="F89" s="43"/>
      <c r="G89" s="43"/>
      <c r="H89" s="43"/>
      <c r="I89" s="43"/>
      <c r="J89" s="43"/>
      <c r="K89" s="43"/>
      <c r="L89" s="43"/>
      <c r="M89" s="106"/>
    </row>
    <row r="90" spans="2:13">
      <c r="B90" s="54"/>
      <c r="C90" s="55"/>
      <c r="D90" s="55"/>
      <c r="E90" s="43"/>
      <c r="F90" s="43"/>
      <c r="G90" s="43"/>
      <c r="H90" s="43"/>
      <c r="I90" s="43"/>
      <c r="J90" s="43"/>
      <c r="K90" s="43"/>
      <c r="L90" s="43"/>
      <c r="M90" s="106"/>
    </row>
    <row r="91" spans="2:13">
      <c r="B91" s="54"/>
      <c r="C91" s="55"/>
      <c r="D91" s="55"/>
      <c r="E91" s="43"/>
      <c r="F91" s="43"/>
      <c r="G91" s="43"/>
      <c r="H91" s="43"/>
      <c r="I91" s="43"/>
      <c r="J91" s="43"/>
      <c r="K91" s="43"/>
      <c r="L91" s="43"/>
      <c r="M91" s="106"/>
    </row>
    <row r="92" spans="2:13">
      <c r="B92" s="54"/>
      <c r="C92" s="55"/>
      <c r="D92" s="55"/>
      <c r="E92" s="43"/>
      <c r="F92" s="43"/>
      <c r="G92" s="43"/>
      <c r="H92" s="43"/>
      <c r="I92" s="43"/>
      <c r="J92" s="43"/>
      <c r="K92" s="43"/>
      <c r="L92" s="43"/>
      <c r="M92" s="106"/>
    </row>
    <row r="93" spans="2:13">
      <c r="B93" s="54"/>
      <c r="C93" s="55"/>
      <c r="D93" s="55"/>
      <c r="E93" s="43"/>
      <c r="F93" s="43"/>
      <c r="G93" s="43"/>
      <c r="H93" s="43"/>
      <c r="I93" s="43"/>
      <c r="J93" s="43"/>
      <c r="K93" s="43"/>
      <c r="L93" s="43"/>
      <c r="M93" s="106"/>
    </row>
    <row r="94" spans="2:13">
      <c r="B94" s="54"/>
      <c r="C94" s="55"/>
      <c r="D94" s="55"/>
      <c r="E94" s="43"/>
      <c r="F94" s="43"/>
      <c r="G94" s="43"/>
      <c r="H94" s="43"/>
      <c r="I94" s="43"/>
      <c r="J94" s="43"/>
      <c r="K94" s="43"/>
      <c r="L94" s="43"/>
      <c r="M94" s="106"/>
    </row>
    <row r="95" spans="2:13">
      <c r="B95" s="54"/>
      <c r="C95" s="55"/>
      <c r="D95" s="55"/>
      <c r="E95" s="43"/>
      <c r="F95" s="43"/>
      <c r="G95" s="43"/>
      <c r="H95" s="43"/>
      <c r="I95" s="43"/>
      <c r="J95" s="43"/>
      <c r="K95" s="43"/>
      <c r="L95" s="43"/>
      <c r="M95" s="106"/>
    </row>
    <row r="96" spans="2:13">
      <c r="B96" s="54"/>
      <c r="C96" s="55"/>
      <c r="D96" s="55"/>
      <c r="E96" s="43"/>
      <c r="F96" s="43"/>
      <c r="G96" s="43"/>
      <c r="H96" s="43"/>
      <c r="I96" s="43"/>
      <c r="J96" s="43"/>
      <c r="K96" s="43"/>
      <c r="L96" s="43"/>
      <c r="M96" s="106"/>
    </row>
    <row r="97" spans="2:13">
      <c r="B97" s="54"/>
      <c r="C97" s="55"/>
      <c r="D97" s="55"/>
      <c r="E97" s="43"/>
      <c r="F97" s="43"/>
      <c r="G97" s="43"/>
      <c r="H97" s="43"/>
      <c r="I97" s="43"/>
      <c r="J97" s="43"/>
      <c r="K97" s="43"/>
      <c r="L97" s="43"/>
      <c r="M97" s="106"/>
    </row>
    <row r="98" spans="2:13">
      <c r="B98" s="54"/>
      <c r="C98" s="55"/>
      <c r="D98" s="55"/>
      <c r="E98" s="43"/>
      <c r="F98" s="43"/>
      <c r="G98" s="43"/>
      <c r="H98" s="43"/>
      <c r="I98" s="43"/>
      <c r="J98" s="43"/>
      <c r="K98" s="43"/>
      <c r="L98" s="43"/>
      <c r="M98" s="106"/>
    </row>
    <row r="99" spans="2:13">
      <c r="B99" s="54"/>
      <c r="C99" s="55"/>
      <c r="D99" s="55"/>
      <c r="E99" s="43"/>
      <c r="F99" s="43"/>
      <c r="G99" s="43"/>
      <c r="H99" s="43"/>
      <c r="I99" s="43"/>
      <c r="J99" s="43"/>
      <c r="K99" s="43"/>
      <c r="L99" s="43"/>
      <c r="M99" s="106"/>
    </row>
    <row r="100" spans="2:13">
      <c r="B100" s="54"/>
      <c r="C100" s="55"/>
      <c r="D100" s="55"/>
      <c r="E100" s="43"/>
      <c r="F100" s="43"/>
      <c r="G100" s="43"/>
      <c r="H100" s="43"/>
      <c r="I100" s="43"/>
      <c r="J100" s="43"/>
      <c r="K100" s="43"/>
      <c r="L100" s="43"/>
      <c r="M100" s="106"/>
    </row>
    <row r="101" spans="2:13">
      <c r="B101" s="54"/>
      <c r="C101" s="55"/>
      <c r="D101" s="55"/>
      <c r="E101" s="43"/>
      <c r="F101" s="43"/>
      <c r="G101" s="43"/>
      <c r="H101" s="43"/>
      <c r="I101" s="43"/>
      <c r="J101" s="43"/>
      <c r="K101" s="43"/>
      <c r="L101" s="43"/>
      <c r="M101" s="106"/>
    </row>
    <row r="102" spans="2:13">
      <c r="B102" s="54"/>
      <c r="C102" s="55"/>
      <c r="D102" s="55"/>
      <c r="E102" s="43"/>
      <c r="F102" s="43"/>
      <c r="G102" s="43"/>
      <c r="H102" s="43"/>
      <c r="I102" s="43"/>
      <c r="J102" s="43"/>
      <c r="K102" s="43"/>
      <c r="L102" s="43"/>
      <c r="M102" s="106"/>
    </row>
    <row r="103" spans="2:13">
      <c r="B103" s="54"/>
      <c r="C103" s="55"/>
      <c r="D103" s="55"/>
      <c r="E103" s="43"/>
      <c r="F103" s="43"/>
      <c r="G103" s="43"/>
      <c r="H103" s="43"/>
      <c r="I103" s="43"/>
      <c r="J103" s="43"/>
      <c r="K103" s="43"/>
      <c r="L103" s="43"/>
      <c r="M103" s="106"/>
    </row>
    <row r="104" spans="2:13">
      <c r="B104" s="54"/>
      <c r="C104" s="55"/>
      <c r="D104" s="55"/>
      <c r="E104" s="43"/>
      <c r="F104" s="43"/>
      <c r="G104" s="43"/>
      <c r="H104" s="43"/>
      <c r="I104" s="43"/>
      <c r="J104" s="43"/>
      <c r="K104" s="43"/>
      <c r="L104" s="43"/>
      <c r="M104" s="106"/>
    </row>
    <row r="105" spans="2:13">
      <c r="B105" s="54"/>
      <c r="C105" s="55"/>
      <c r="D105" s="55"/>
      <c r="E105" s="43"/>
      <c r="F105" s="43"/>
      <c r="G105" s="43"/>
      <c r="H105" s="43"/>
      <c r="I105" s="43"/>
      <c r="J105" s="43"/>
      <c r="K105" s="43"/>
      <c r="L105" s="43"/>
      <c r="M105" s="106"/>
    </row>
    <row r="106" spans="2:13">
      <c r="B106" s="54"/>
      <c r="C106" s="55"/>
      <c r="D106" s="55"/>
      <c r="E106" s="43"/>
      <c r="F106" s="43"/>
      <c r="G106" s="43"/>
      <c r="H106" s="43"/>
      <c r="I106" s="43"/>
      <c r="J106" s="43"/>
      <c r="K106" s="43"/>
      <c r="L106" s="43"/>
      <c r="M106" s="106"/>
    </row>
    <row r="107" spans="2:13">
      <c r="B107" s="54"/>
      <c r="C107" s="55"/>
      <c r="D107" s="55"/>
      <c r="E107" s="43"/>
      <c r="F107" s="43"/>
      <c r="G107" s="43"/>
      <c r="H107" s="43"/>
      <c r="I107" s="43"/>
      <c r="J107" s="43"/>
      <c r="K107" s="43"/>
      <c r="L107" s="43"/>
      <c r="M107" s="106"/>
    </row>
    <row r="108" spans="2:13">
      <c r="B108" s="54"/>
      <c r="C108" s="55"/>
      <c r="D108" s="55"/>
      <c r="E108" s="43"/>
      <c r="F108" s="43"/>
      <c r="G108" s="43"/>
      <c r="H108" s="43"/>
      <c r="I108" s="43"/>
      <c r="J108" s="43"/>
      <c r="K108" s="43"/>
      <c r="L108" s="43"/>
      <c r="M108" s="106"/>
    </row>
    <row r="109" spans="2:13">
      <c r="B109" s="54"/>
      <c r="C109" s="55"/>
      <c r="D109" s="55"/>
      <c r="E109" s="43"/>
      <c r="F109" s="43"/>
      <c r="G109" s="43"/>
      <c r="H109" s="43"/>
      <c r="I109" s="43"/>
      <c r="J109" s="43"/>
      <c r="K109" s="43"/>
      <c r="L109" s="43"/>
      <c r="M109" s="106"/>
    </row>
    <row r="110" spans="2:13">
      <c r="B110" s="54"/>
      <c r="C110" s="55"/>
      <c r="D110" s="55"/>
      <c r="E110" s="43"/>
      <c r="F110" s="43"/>
      <c r="G110" s="43"/>
      <c r="H110" s="43"/>
      <c r="I110" s="43"/>
      <c r="J110" s="43"/>
      <c r="K110" s="43"/>
      <c r="L110" s="43"/>
      <c r="M110" s="106"/>
    </row>
    <row r="111" spans="2:13">
      <c r="B111" s="54"/>
      <c r="C111" s="55"/>
      <c r="D111" s="55"/>
      <c r="E111" s="43"/>
      <c r="F111" s="43"/>
      <c r="G111" s="43"/>
      <c r="H111" s="43"/>
      <c r="I111" s="43"/>
      <c r="J111" s="43"/>
      <c r="K111" s="43"/>
      <c r="L111" s="43"/>
      <c r="M111" s="106"/>
    </row>
    <row r="112" spans="2:13">
      <c r="B112" s="54"/>
      <c r="C112" s="55"/>
      <c r="D112" s="55"/>
      <c r="E112" s="43"/>
      <c r="F112" s="43"/>
      <c r="G112" s="43"/>
      <c r="H112" s="43"/>
      <c r="I112" s="43"/>
      <c r="J112" s="43"/>
      <c r="K112" s="43"/>
      <c r="L112" s="43"/>
      <c r="M112" s="106"/>
    </row>
    <row r="113" spans="2:13">
      <c r="B113" s="54"/>
      <c r="C113" s="55"/>
      <c r="D113" s="55"/>
      <c r="E113" s="43"/>
      <c r="F113" s="43"/>
      <c r="G113" s="43"/>
      <c r="H113" s="43"/>
      <c r="I113" s="43"/>
      <c r="J113" s="43"/>
      <c r="K113" s="43"/>
      <c r="L113" s="43"/>
      <c r="M113" s="106"/>
    </row>
    <row r="114" spans="2:13">
      <c r="B114" s="57"/>
      <c r="C114" s="58"/>
      <c r="D114" s="58"/>
      <c r="E114" s="107"/>
      <c r="F114" s="107"/>
      <c r="G114" s="107"/>
      <c r="H114" s="107"/>
      <c r="I114" s="107"/>
      <c r="J114" s="107"/>
      <c r="K114" s="107"/>
      <c r="L114" s="107"/>
      <c r="M114" s="108"/>
    </row>
    <row r="115" spans="2:13"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2:13"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2:13"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2:13"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2:13"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2:13"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2:13"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2:13"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2:13"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2:13"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2:13"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2:13">
      <c r="E126" s="16"/>
      <c r="F126" s="16"/>
      <c r="G126" s="16"/>
      <c r="H126" s="16"/>
      <c r="I126" s="16"/>
      <c r="J126" s="16"/>
      <c r="K126" s="16"/>
      <c r="L126" s="16"/>
      <c r="M126" s="16"/>
    </row>
  </sheetData>
  <phoneticPr fontId="5" type="noConversion"/>
  <pageMargins left="0.55000000000000004" right="0.17" top="0.48" bottom="0.4" header="0.5" footer="0.39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Cover</vt:lpstr>
      <vt:lpstr>weekly carcass</vt:lpstr>
      <vt:lpstr>monthly carcass</vt:lpstr>
      <vt:lpstr>annual Carc</vt:lpstr>
      <vt:lpstr>weekly piglets</vt:lpstr>
      <vt:lpstr>monthly piglets</vt:lpstr>
      <vt:lpstr>annual piglet</vt:lpstr>
      <vt:lpstr>Graphs</vt:lpstr>
      <vt:lpstr>'annual Carc'!Print_Area</vt:lpstr>
      <vt:lpstr>'annual piglet'!Print_Area</vt:lpstr>
      <vt:lpstr>Cover!Print_Area</vt:lpstr>
      <vt:lpstr>'monthly carcass'!Print_Area</vt:lpstr>
      <vt:lpstr>'monthly piglets'!Print_Area</vt:lpstr>
      <vt:lpstr>'weekly carcass'!Print_Area</vt:lpstr>
      <vt:lpstr>'weekly piglets'!Print_Area</vt:lpstr>
      <vt:lpstr>recap</vt:lpstr>
      <vt:lpstr>'weekly carcass'!texte</vt:lpstr>
    </vt:vector>
  </TitlesOfParts>
  <Manager>Ruitemi</Manager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&amp; monthly Marketprices for pig carcasses</dc:title>
  <dc:subject>Weekly &amp; monthly Marketprices for pig carcasses</dc:subject>
  <dc:creator>AGRI C4</dc:creator>
  <cp:keywords>prix de marché poc, market price pork, Schweinepreise</cp:keywords>
  <cp:lastModifiedBy>RUITER Michiel (AGRI)</cp:lastModifiedBy>
  <cp:lastPrinted>2013-06-19T11:53:04Z</cp:lastPrinted>
  <dcterms:created xsi:type="dcterms:W3CDTF">2000-03-02T17:52:27Z</dcterms:created>
  <dcterms:modified xsi:type="dcterms:W3CDTF">2013-06-19T12:19:48Z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-988122584</vt:i4>
  </property>
  <property fmtid="{D5CDD505-2E9C-101B-9397-08002B2CF9AE}" pid="3" name="_NewReviewCycle">
    <vt:lpwstr/>
  </property>
  <property fmtid="{D5CDD505-2E9C-101B-9397-08002B2CF9AE}" pid="4" name="_EmailSubject">
    <vt:lpwstr>pigs in space</vt:lpwstr>
  </property>
  <property fmtid="{D5CDD505-2E9C-101B-9397-08002B2CF9AE}" pid="5" name="_AuthorEmail">
    <vt:lpwstr>Michiel.Ruiter@ec.europa.eu</vt:lpwstr>
  </property>
  <property fmtid="{D5CDD505-2E9C-101B-9397-08002B2CF9AE}" pid="6" name="_AuthorEmailDisplayName">
    <vt:lpwstr>RUITER Michiel (AGRI)</vt:lpwstr>
  </property>
</Properties>
</file>