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2" yWindow="4152" windowWidth="23064" windowHeight="4188" firstSheet="3" activeTab="6"/>
  </bookViews>
  <sheets>
    <sheet name="Prices Vertical" sheetId="22" state="hidden" r:id="rId1"/>
    <sheet name="Prices" sheetId="21" state="hidden" r:id="rId2"/>
    <sheet name="Info Key" sheetId="20" state="hidden" r:id="rId3"/>
    <sheet name="COVER" sheetId="23" r:id="rId4"/>
    <sheet name="Heavy Lamb Prices" sheetId="24" r:id="rId5"/>
    <sheet name="Light Lamb Prices" sheetId="29" r:id="rId6"/>
    <sheet name="Graphs" sheetId="28" r:id="rId7"/>
    <sheet name="Monthly prices" sheetId="30" r:id="rId8"/>
  </sheets>
  <functionGroups builtInGroupCount="17"/>
  <definedNames>
    <definedName name="_7_11_2011" localSheetId="2">'Info Key'!#REF!</definedName>
    <definedName name="_7_11_2011">#REF!</definedName>
    <definedName name="AllPerc" localSheetId="2">'Info Key'!#REF!,'Info Key'!#REF!</definedName>
    <definedName name="AllPerc">#REF!,#REF!</definedName>
    <definedName name="BothPerc" localSheetId="2">'Info Key'!#REF!</definedName>
    <definedName name="BothPerc">#REF!</definedName>
    <definedName name="ColPre" localSheetId="2">#REF!</definedName>
    <definedName name="ColPre">#REF!</definedName>
    <definedName name="CurShe" localSheetId="2">#REF!</definedName>
    <definedName name="CurShe">#REF!</definedName>
    <definedName name="FirstPerc" localSheetId="2">'Info Key'!#REF!</definedName>
    <definedName name="FirstPerc">#REF!</definedName>
    <definedName name="jose">#REF!</definedName>
    <definedName name="Last5" localSheetId="2">'Info Key'!#REF!</definedName>
    <definedName name="Last5">#REF!</definedName>
    <definedName name="MonPre" localSheetId="2">#REF!</definedName>
    <definedName name="MonPre">#REF!</definedName>
    <definedName name="NumPri" localSheetId="2">#REF!</definedName>
    <definedName name="NumPri">#REF!</definedName>
    <definedName name="_xlnm.Print_Area" localSheetId="3">COVER!$A$1:$P$47</definedName>
    <definedName name="_xlnm.Print_Area" localSheetId="6">Graphs!$B$1:$CF$62</definedName>
    <definedName name="_xlnm.Print_Area" localSheetId="4">'Heavy Lamb Prices'!$A$1:$AS$506</definedName>
    <definedName name="_xlnm.Print_Area" localSheetId="2">'Info Key'!$A$1:$BC$3</definedName>
    <definedName name="_xlnm.Print_Area" localSheetId="5">'Light Lamb Prices'!$A$1:$AR$506</definedName>
    <definedName name="_xlnm.Print_Area" localSheetId="7">'Monthly prices'!$A$1:$CN$112</definedName>
    <definedName name="SecondPerc" localSheetId="2">'Info Key'!#REF!</definedName>
    <definedName name="SecondPerc">#REF!</definedName>
    <definedName name="TodDat" localSheetId="2">#REF!</definedName>
    <definedName name="TodDat">#REF!</definedName>
    <definedName name="WeeNum" localSheetId="2">#REF!</definedName>
    <definedName name="WeeNum">#REF!</definedName>
  </definedNames>
  <calcPr calcId="145621"/>
</workbook>
</file>

<file path=xl/calcChain.xml><?xml version="1.0" encoding="utf-8"?>
<calcChain xmlns="http://schemas.openxmlformats.org/spreadsheetml/2006/main">
  <c r="B115" i="29" l="1"/>
  <c r="A115" i="29"/>
  <c r="B115" i="24"/>
  <c r="A115" i="24"/>
  <c r="A114" i="24" l="1"/>
  <c r="B114" i="24"/>
  <c r="AQ500" i="29" l="1"/>
  <c r="AR500" i="24"/>
  <c r="BO91" i="30" l="1"/>
  <c r="BN91" i="30"/>
  <c r="BM91" i="30"/>
  <c r="BL91" i="30"/>
  <c r="BK91" i="30"/>
  <c r="BJ91" i="30"/>
  <c r="BO90" i="30"/>
  <c r="BN90" i="30"/>
  <c r="BM90" i="30"/>
  <c r="BL90" i="30"/>
  <c r="BK90" i="30"/>
  <c r="BJ90" i="30"/>
  <c r="BO89" i="30"/>
  <c r="BN89" i="30"/>
  <c r="BM89" i="30"/>
  <c r="BL89" i="30"/>
  <c r="BK89" i="30"/>
  <c r="BJ89" i="30"/>
  <c r="BO88" i="30"/>
  <c r="BN88" i="30"/>
  <c r="BM88" i="30"/>
  <c r="BL88" i="30"/>
  <c r="BK88" i="30"/>
  <c r="BJ88" i="30"/>
  <c r="BO87" i="30"/>
  <c r="BN87" i="30"/>
  <c r="BM87" i="30"/>
  <c r="BL87" i="30"/>
  <c r="BK87" i="30"/>
  <c r="BJ87" i="30"/>
  <c r="BO86" i="30"/>
  <c r="BN86" i="30"/>
  <c r="BM86" i="30"/>
  <c r="BL86" i="30"/>
  <c r="BK86" i="30"/>
  <c r="BJ86" i="30"/>
  <c r="BO85" i="30"/>
  <c r="BN85" i="30"/>
  <c r="BM85" i="30"/>
  <c r="BL85" i="30"/>
  <c r="BK85" i="30"/>
  <c r="BJ85" i="30"/>
  <c r="BO84" i="30"/>
  <c r="BN84" i="30"/>
  <c r="BM84" i="30"/>
  <c r="BL84" i="30"/>
  <c r="BK84" i="30"/>
  <c r="BJ84" i="30"/>
  <c r="BO83" i="30"/>
  <c r="BN83" i="30"/>
  <c r="BM83" i="30"/>
  <c r="BO74" i="30"/>
  <c r="BN74" i="30"/>
  <c r="BM74" i="30"/>
  <c r="BL74" i="30"/>
  <c r="BK74" i="30"/>
  <c r="BJ74" i="30"/>
  <c r="BO73" i="30"/>
  <c r="BN73" i="30"/>
  <c r="BM73" i="30"/>
  <c r="BL73" i="30"/>
  <c r="BK73" i="30"/>
  <c r="BJ73" i="30"/>
  <c r="BO72" i="30"/>
  <c r="BN72" i="30"/>
  <c r="BM72" i="30"/>
  <c r="BL72" i="30"/>
  <c r="BK72" i="30"/>
  <c r="BJ72" i="30"/>
  <c r="BO71" i="30"/>
  <c r="BN71" i="30"/>
  <c r="BM71" i="30"/>
  <c r="BL71" i="30"/>
  <c r="BK71" i="30"/>
  <c r="BJ71" i="30"/>
  <c r="BO70" i="30"/>
  <c r="BN70" i="30"/>
  <c r="BM70" i="30"/>
  <c r="BL70" i="30"/>
  <c r="BK70" i="30"/>
  <c r="BJ70" i="30"/>
  <c r="BO69" i="30"/>
  <c r="BN69" i="30"/>
  <c r="BM69" i="30"/>
  <c r="BL69" i="30"/>
  <c r="BK69" i="30"/>
  <c r="BJ69" i="30"/>
  <c r="BO68" i="30"/>
  <c r="BN68" i="30"/>
  <c r="BM68" i="30"/>
  <c r="BL68" i="30"/>
  <c r="BK68" i="30"/>
  <c r="BJ68" i="30"/>
  <c r="BO67" i="30"/>
  <c r="BN67" i="30"/>
  <c r="BM67" i="30"/>
  <c r="BL67" i="30"/>
  <c r="BK67" i="30"/>
  <c r="BJ67" i="30"/>
  <c r="BO65" i="30"/>
  <c r="BN65" i="30"/>
  <c r="BM65" i="30"/>
  <c r="BL65" i="30"/>
  <c r="BK65" i="30"/>
  <c r="BJ65" i="30"/>
  <c r="BO64" i="30"/>
  <c r="BN64" i="30"/>
  <c r="BM64" i="30"/>
  <c r="BL64" i="30"/>
  <c r="BK64" i="30"/>
  <c r="BJ64" i="30"/>
  <c r="BO63" i="30"/>
  <c r="BN63" i="30"/>
  <c r="BM63" i="30"/>
  <c r="BL63" i="30"/>
  <c r="BK63" i="30"/>
  <c r="BJ63" i="30"/>
  <c r="BO62" i="30"/>
  <c r="BO61" i="30"/>
  <c r="BN61" i="30"/>
  <c r="BM61" i="30"/>
  <c r="BL61" i="30"/>
  <c r="BK61" i="30"/>
  <c r="BJ61" i="30"/>
  <c r="BO59" i="30"/>
  <c r="BN59" i="30"/>
  <c r="BM59" i="30"/>
  <c r="BL59" i="30"/>
  <c r="BK59" i="30"/>
  <c r="BJ59" i="30"/>
  <c r="CE56" i="30"/>
  <c r="CD56" i="30"/>
  <c r="CC56" i="30"/>
  <c r="CB56" i="30"/>
  <c r="CA56" i="30"/>
  <c r="BZ56" i="30"/>
  <c r="BY56" i="30"/>
  <c r="BX56" i="30"/>
  <c r="BW56" i="30"/>
  <c r="BV56" i="30"/>
  <c r="BU56" i="30"/>
  <c r="BT56" i="30"/>
  <c r="BS56" i="30"/>
  <c r="BR56" i="30"/>
  <c r="BQ56" i="30"/>
  <c r="BP56" i="30"/>
  <c r="BO56" i="30"/>
  <c r="BN56" i="30"/>
  <c r="BM56" i="30"/>
  <c r="BL56" i="30"/>
  <c r="BK56" i="30"/>
  <c r="BJ56" i="30"/>
  <c r="BI56" i="30"/>
  <c r="BH56" i="30"/>
  <c r="BG56" i="30"/>
  <c r="BF56" i="30"/>
  <c r="BE56" i="30"/>
  <c r="BD56" i="30"/>
  <c r="BC56" i="30"/>
  <c r="BB56" i="30"/>
  <c r="BA56" i="30"/>
  <c r="AZ56" i="30"/>
  <c r="AY56" i="30"/>
  <c r="AX56" i="30"/>
  <c r="AW56" i="30"/>
  <c r="AV56" i="30"/>
  <c r="AU56" i="30"/>
  <c r="AT56" i="30"/>
  <c r="AS56" i="30"/>
  <c r="AR56" i="30"/>
  <c r="AQ56" i="30"/>
  <c r="AP56" i="30"/>
  <c r="AO56" i="30"/>
  <c r="AN56" i="30"/>
  <c r="AM56" i="30"/>
  <c r="AL56" i="30"/>
  <c r="AK56" i="30"/>
  <c r="AJ56" i="30"/>
  <c r="AI56" i="30"/>
  <c r="AH56" i="30"/>
  <c r="AG56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CE55" i="30"/>
  <c r="CD55" i="30"/>
  <c r="CC55" i="30"/>
  <c r="CB55" i="30"/>
  <c r="CA55" i="30"/>
  <c r="BZ55" i="30"/>
  <c r="BY55" i="30"/>
  <c r="BX55" i="30"/>
  <c r="BW55" i="30"/>
  <c r="BV55" i="30"/>
  <c r="BU55" i="30"/>
  <c r="BT55" i="30"/>
  <c r="BS55" i="30"/>
  <c r="BR55" i="30"/>
  <c r="BQ55" i="30"/>
  <c r="BP55" i="30"/>
  <c r="BO55" i="30"/>
  <c r="BN55" i="30"/>
  <c r="BM55" i="30"/>
  <c r="BL55" i="30"/>
  <c r="BK55" i="30"/>
  <c r="BJ55" i="30"/>
  <c r="BI55" i="30"/>
  <c r="BH55" i="30"/>
  <c r="BG55" i="30"/>
  <c r="BF55" i="30"/>
  <c r="BE55" i="30"/>
  <c r="BD55" i="30"/>
  <c r="BC55" i="30"/>
  <c r="BB55" i="30"/>
  <c r="BA55" i="30"/>
  <c r="AZ55" i="30"/>
  <c r="AY55" i="30"/>
  <c r="AX55" i="30"/>
  <c r="AW55" i="30"/>
  <c r="AV55" i="30"/>
  <c r="AU55" i="30"/>
  <c r="AT55" i="30"/>
  <c r="AS55" i="30"/>
  <c r="AR55" i="30"/>
  <c r="AQ55" i="30"/>
  <c r="AP55" i="30"/>
  <c r="AO55" i="30"/>
  <c r="AN55" i="30"/>
  <c r="AM55" i="30"/>
  <c r="AL55" i="30"/>
  <c r="AK55" i="30"/>
  <c r="AJ55" i="30"/>
  <c r="AI55" i="30"/>
  <c r="AH55" i="30"/>
  <c r="AG55" i="30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CE54" i="30"/>
  <c r="CD54" i="30"/>
  <c r="CC54" i="30"/>
  <c r="CB54" i="30"/>
  <c r="CA54" i="30"/>
  <c r="BZ54" i="30"/>
  <c r="BY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P51" i="30"/>
  <c r="BO51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CE48" i="30"/>
  <c r="CD48" i="30"/>
  <c r="CC48" i="30"/>
  <c r="CB48" i="30"/>
  <c r="CA48" i="30"/>
  <c r="BZ48" i="30"/>
  <c r="BY48" i="30"/>
  <c r="BX48" i="30"/>
  <c r="BW48" i="30"/>
  <c r="BV48" i="30"/>
  <c r="BG48" i="30"/>
  <c r="BF48" i="30"/>
  <c r="BE48" i="30"/>
  <c r="BD48" i="30"/>
  <c r="BC48" i="30"/>
  <c r="BB48" i="30"/>
  <c r="BA48" i="30"/>
  <c r="AZ48" i="30"/>
  <c r="AY48" i="30"/>
  <c r="AX48" i="30"/>
  <c r="AI48" i="30"/>
  <c r="AH48" i="30"/>
  <c r="AG48" i="30"/>
  <c r="AF48" i="30"/>
  <c r="AE48" i="30"/>
  <c r="AD48" i="30"/>
  <c r="AC48" i="30"/>
  <c r="AB48" i="30"/>
  <c r="AA48" i="30"/>
  <c r="Z48" i="30"/>
  <c r="K48" i="30"/>
  <c r="J48" i="30"/>
  <c r="I48" i="30"/>
  <c r="H48" i="30"/>
  <c r="G48" i="30"/>
  <c r="CE44" i="30"/>
  <c r="BO44" i="30"/>
  <c r="BN44" i="30"/>
  <c r="BM44" i="30"/>
  <c r="BL44" i="30"/>
  <c r="BK44" i="30"/>
  <c r="BJ44" i="30"/>
  <c r="BI44" i="30"/>
  <c r="BH44" i="30"/>
  <c r="BG44" i="30"/>
  <c r="AQ44" i="30"/>
  <c r="AP44" i="30"/>
  <c r="AO44" i="30"/>
  <c r="AN44" i="30"/>
  <c r="AM44" i="30"/>
  <c r="AL44" i="30"/>
  <c r="AK44" i="30"/>
  <c r="AJ44" i="30"/>
  <c r="AI44" i="30"/>
  <c r="CE43" i="30"/>
  <c r="CD43" i="30"/>
  <c r="CD44" i="30" s="1"/>
  <c r="CC43" i="30"/>
  <c r="CC44" i="30" s="1"/>
  <c r="CB43" i="30"/>
  <c r="CB44" i="30" s="1"/>
  <c r="CA43" i="30"/>
  <c r="CA44" i="30" s="1"/>
  <c r="BZ43" i="30"/>
  <c r="BZ44" i="30" s="1"/>
  <c r="BY43" i="30"/>
  <c r="BY44" i="30" s="1"/>
  <c r="BX43" i="30"/>
  <c r="BX54" i="30" s="1"/>
  <c r="BW43" i="30"/>
  <c r="BW44" i="30" s="1"/>
  <c r="BV43" i="30"/>
  <c r="BV54" i="30" s="1"/>
  <c r="BU43" i="30"/>
  <c r="BU44" i="30" s="1"/>
  <c r="BT43" i="30"/>
  <c r="BT54" i="30" s="1"/>
  <c r="BS43" i="30"/>
  <c r="BS54" i="30" s="1"/>
  <c r="BR43" i="30"/>
  <c r="BR44" i="30" s="1"/>
  <c r="BQ43" i="30"/>
  <c r="BQ54" i="30" s="1"/>
  <c r="BP43" i="30"/>
  <c r="BP54" i="30" s="1"/>
  <c r="BO43" i="30"/>
  <c r="BO92" i="30" s="1"/>
  <c r="BN43" i="30"/>
  <c r="BM43" i="30"/>
  <c r="BL43" i="30"/>
  <c r="BK43" i="30"/>
  <c r="BJ43" i="30"/>
  <c r="BI43" i="30"/>
  <c r="BH43" i="30"/>
  <c r="BG43" i="30"/>
  <c r="BF43" i="30"/>
  <c r="BF44" i="30" s="1"/>
  <c r="BE43" i="30"/>
  <c r="BE44" i="30" s="1"/>
  <c r="BD43" i="30"/>
  <c r="BD44" i="30" s="1"/>
  <c r="BC43" i="30"/>
  <c r="BN92" i="30" s="1"/>
  <c r="BB43" i="30"/>
  <c r="BB44" i="30" s="1"/>
  <c r="BA43" i="30"/>
  <c r="BA44" i="30" s="1"/>
  <c r="AZ43" i="30"/>
  <c r="AZ54" i="30" s="1"/>
  <c r="AY43" i="30"/>
  <c r="AY54" i="30" s="1"/>
  <c r="AX43" i="30"/>
  <c r="AX54" i="30" s="1"/>
  <c r="AW43" i="30"/>
  <c r="AW54" i="30" s="1"/>
  <c r="AV43" i="30"/>
  <c r="AV44" i="30" s="1"/>
  <c r="AU43" i="30"/>
  <c r="AU54" i="30" s="1"/>
  <c r="AT43" i="30"/>
  <c r="AT54" i="30" s="1"/>
  <c r="AS43" i="30"/>
  <c r="AS44" i="30" s="1"/>
  <c r="AR43" i="30"/>
  <c r="AR54" i="30" s="1"/>
  <c r="AQ43" i="30"/>
  <c r="AP43" i="30"/>
  <c r="AO43" i="30"/>
  <c r="AN43" i="30"/>
  <c r="AM43" i="30"/>
  <c r="AL43" i="30"/>
  <c r="AK43" i="30"/>
  <c r="AJ43" i="30"/>
  <c r="AI43" i="30"/>
  <c r="AH43" i="30"/>
  <c r="AH44" i="30" s="1"/>
  <c r="AG43" i="30"/>
  <c r="AG44" i="30" s="1"/>
  <c r="AF43" i="30"/>
  <c r="AF44" i="30" s="1"/>
  <c r="AE43" i="30"/>
  <c r="BL92" i="30" s="1"/>
  <c r="AD43" i="30"/>
  <c r="AC43" i="30"/>
  <c r="AB43" i="30"/>
  <c r="AB54" i="30" s="1"/>
  <c r="AA43" i="30"/>
  <c r="AA54" i="30" s="1"/>
  <c r="Z43" i="30"/>
  <c r="Z54" i="30" s="1"/>
  <c r="Y43" i="30"/>
  <c r="Y54" i="30" s="1"/>
  <c r="X43" i="30"/>
  <c r="X54" i="30" s="1"/>
  <c r="W43" i="30"/>
  <c r="W54" i="30" s="1"/>
  <c r="V43" i="30"/>
  <c r="V54" i="30" s="1"/>
  <c r="U43" i="30"/>
  <c r="U54" i="30" s="1"/>
  <c r="T43" i="30"/>
  <c r="BK92" i="30" s="1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BJ92" i="30" s="1"/>
  <c r="F43" i="30"/>
  <c r="D43" i="30"/>
  <c r="C43" i="30"/>
  <c r="B43" i="30"/>
  <c r="F28" i="30"/>
  <c r="CE27" i="30"/>
  <c r="CD27" i="30"/>
  <c r="BG27" i="30"/>
  <c r="BF27" i="30"/>
  <c r="AI27" i="30"/>
  <c r="AH27" i="30"/>
  <c r="AX26" i="30"/>
  <c r="AX51" i="30" s="1"/>
  <c r="AW26" i="30"/>
  <c r="AW51" i="30" s="1"/>
  <c r="AV26" i="30"/>
  <c r="AV51" i="30" s="1"/>
  <c r="AU26" i="30"/>
  <c r="AU51" i="30" s="1"/>
  <c r="AT26" i="30"/>
  <c r="AT51" i="30" s="1"/>
  <c r="Y26" i="30"/>
  <c r="Y51" i="30" s="1"/>
  <c r="X26" i="30"/>
  <c r="X51" i="30" s="1"/>
  <c r="W26" i="30"/>
  <c r="W51" i="30" s="1"/>
  <c r="V26" i="30"/>
  <c r="V51" i="30" s="1"/>
  <c r="F26" i="30"/>
  <c r="E26" i="30"/>
  <c r="D26" i="30"/>
  <c r="C26" i="30"/>
  <c r="BM26" i="30" s="1"/>
  <c r="BM51" i="30" s="1"/>
  <c r="B26" i="30"/>
  <c r="AS26" i="30" s="1"/>
  <c r="AS51" i="30" s="1"/>
  <c r="CE25" i="30"/>
  <c r="CD25" i="30"/>
  <c r="CC25" i="30"/>
  <c r="CC27" i="30" s="1"/>
  <c r="CB25" i="30"/>
  <c r="CB27" i="30" s="1"/>
  <c r="CA25" i="30"/>
  <c r="CA27" i="30" s="1"/>
  <c r="BZ25" i="30"/>
  <c r="BZ27" i="30" s="1"/>
  <c r="BY25" i="30"/>
  <c r="BY27" i="30" s="1"/>
  <c r="BX25" i="30"/>
  <c r="BX27" i="30" s="1"/>
  <c r="BW25" i="30"/>
  <c r="BW27" i="30" s="1"/>
  <c r="BV25" i="30"/>
  <c r="BV27" i="30" s="1"/>
  <c r="BU25" i="30"/>
  <c r="BU48" i="30" s="1"/>
  <c r="BT25" i="30"/>
  <c r="BT48" i="30" s="1"/>
  <c r="BS25" i="30"/>
  <c r="BS48" i="30" s="1"/>
  <c r="BR25" i="30"/>
  <c r="BR48" i="30" s="1"/>
  <c r="BQ25" i="30"/>
  <c r="BQ48" i="30" s="1"/>
  <c r="BP25" i="30"/>
  <c r="BP48" i="30" s="1"/>
  <c r="BO25" i="30"/>
  <c r="BO75" i="30" s="1"/>
  <c r="BN25" i="30"/>
  <c r="BN48" i="30" s="1"/>
  <c r="BM25" i="30"/>
  <c r="BM48" i="30" s="1"/>
  <c r="BL25" i="30"/>
  <c r="BL48" i="30" s="1"/>
  <c r="BK25" i="30"/>
  <c r="BK27" i="30" s="1"/>
  <c r="BJ25" i="30"/>
  <c r="BJ48" i="30" s="1"/>
  <c r="BI25" i="30"/>
  <c r="BI48" i="30" s="1"/>
  <c r="BH25" i="30"/>
  <c r="BH48" i="30" s="1"/>
  <c r="BG25" i="30"/>
  <c r="BF25" i="30"/>
  <c r="BE25" i="30"/>
  <c r="BE27" i="30" s="1"/>
  <c r="BD25" i="30"/>
  <c r="BD27" i="30" s="1"/>
  <c r="BC25" i="30"/>
  <c r="BC27" i="30" s="1"/>
  <c r="BB25" i="30"/>
  <c r="BB27" i="30" s="1"/>
  <c r="BA25" i="30"/>
  <c r="BA27" i="30" s="1"/>
  <c r="AZ25" i="30"/>
  <c r="AZ27" i="30" s="1"/>
  <c r="AY25" i="30"/>
  <c r="AY27" i="30" s="1"/>
  <c r="AX25" i="30"/>
  <c r="AX27" i="30" s="1"/>
  <c r="AW25" i="30"/>
  <c r="AW48" i="30" s="1"/>
  <c r="AV25" i="30"/>
  <c r="AV48" i="30" s="1"/>
  <c r="AU25" i="30"/>
  <c r="AU48" i="30" s="1"/>
  <c r="AT25" i="30"/>
  <c r="AT48" i="30" s="1"/>
  <c r="AS25" i="30"/>
  <c r="AS48" i="30" s="1"/>
  <c r="AR25" i="30"/>
  <c r="AR48" i="30" s="1"/>
  <c r="AQ25" i="30"/>
  <c r="AQ48" i="30" s="1"/>
  <c r="AP25" i="30"/>
  <c r="AP48" i="30" s="1"/>
  <c r="AO25" i="30"/>
  <c r="AO48" i="30" s="1"/>
  <c r="AN25" i="30"/>
  <c r="AN48" i="30" s="1"/>
  <c r="AM25" i="30"/>
  <c r="AM48" i="30" s="1"/>
  <c r="AL25" i="30"/>
  <c r="AL48" i="30" s="1"/>
  <c r="AK25" i="30"/>
  <c r="AK48" i="30" s="1"/>
  <c r="AJ25" i="30"/>
  <c r="BL75" i="30" s="1"/>
  <c r="AI25" i="30"/>
  <c r="AH25" i="30"/>
  <c r="AG25" i="30"/>
  <c r="AG27" i="30" s="1"/>
  <c r="AF25" i="30"/>
  <c r="AF27" i="30" s="1"/>
  <c r="AE25" i="30"/>
  <c r="AE27" i="30" s="1"/>
  <c r="AD25" i="30"/>
  <c r="AC25" i="30"/>
  <c r="AB25" i="30"/>
  <c r="AA25" i="30"/>
  <c r="Z25" i="30"/>
  <c r="Y25" i="30"/>
  <c r="Y48" i="30" s="1"/>
  <c r="X25" i="30"/>
  <c r="X48" i="30" s="1"/>
  <c r="W25" i="30"/>
  <c r="W48" i="30" s="1"/>
  <c r="V25" i="30"/>
  <c r="V48" i="30" s="1"/>
  <c r="U25" i="30"/>
  <c r="U48" i="30" s="1"/>
  <c r="T25" i="30"/>
  <c r="T48" i="30" s="1"/>
  <c r="S25" i="30"/>
  <c r="S48" i="30" s="1"/>
  <c r="R25" i="30"/>
  <c r="R48" i="30" s="1"/>
  <c r="Q25" i="30"/>
  <c r="Q48" i="30" s="1"/>
  <c r="P25" i="30"/>
  <c r="P48" i="30" s="1"/>
  <c r="O25" i="30"/>
  <c r="O48" i="30" s="1"/>
  <c r="N25" i="30"/>
  <c r="N48" i="30" s="1"/>
  <c r="M25" i="30"/>
  <c r="M48" i="30" s="1"/>
  <c r="L25" i="30"/>
  <c r="L48" i="30" s="1"/>
  <c r="K25" i="30"/>
  <c r="J25" i="30"/>
  <c r="I25" i="30"/>
  <c r="H25" i="30"/>
  <c r="G25" i="30"/>
  <c r="F25" i="30"/>
  <c r="E25" i="30"/>
  <c r="D25" i="30"/>
  <c r="C25" i="30"/>
  <c r="B25" i="30"/>
  <c r="BI27" i="30" l="1"/>
  <c r="AZ26" i="30"/>
  <c r="AZ51" i="30" s="1"/>
  <c r="BM27" i="30"/>
  <c r="BQ51" i="30"/>
  <c r="BH27" i="30"/>
  <c r="Z26" i="30"/>
  <c r="Z51" i="30" s="1"/>
  <c r="BJ27" i="30"/>
  <c r="BL27" i="30"/>
  <c r="AR44" i="30"/>
  <c r="BP44" i="30"/>
  <c r="BR51" i="30"/>
  <c r="BJ75" i="30"/>
  <c r="AO27" i="30"/>
  <c r="BB26" i="30"/>
  <c r="BB51" i="30" s="1"/>
  <c r="BN27" i="30"/>
  <c r="G26" i="30"/>
  <c r="BD26" i="30"/>
  <c r="BD51" i="30" s="1"/>
  <c r="BQ44" i="30"/>
  <c r="AG26" i="30"/>
  <c r="AG51" i="30" s="1"/>
  <c r="AT44" i="30"/>
  <c r="AK27" i="30"/>
  <c r="AN27" i="30"/>
  <c r="AM27" i="30"/>
  <c r="AS27" i="30"/>
  <c r="BS27" i="30"/>
  <c r="AY26" i="30"/>
  <c r="AY51" i="30" s="1"/>
  <c r="BG26" i="30"/>
  <c r="BG51" i="30" s="1"/>
  <c r="AJ27" i="30"/>
  <c r="AA26" i="30"/>
  <c r="AA51" i="30" s="1"/>
  <c r="AD26" i="30"/>
  <c r="AD51" i="30" s="1"/>
  <c r="AF26" i="30"/>
  <c r="AF51" i="30" s="1"/>
  <c r="BK75" i="30"/>
  <c r="BK48" i="30"/>
  <c r="BN75" i="30"/>
  <c r="AV27" i="30"/>
  <c r="AC26" i="30"/>
  <c r="AC51" i="30" s="1"/>
  <c r="AE26" i="30"/>
  <c r="AE51" i="30" s="1"/>
  <c r="AQ27" i="30"/>
  <c r="AR27" i="30"/>
  <c r="BQ27" i="30"/>
  <c r="J26" i="30"/>
  <c r="BH26" i="30"/>
  <c r="BH51" i="30" s="1"/>
  <c r="AP27" i="30"/>
  <c r="BP27" i="30"/>
  <c r="BE26" i="30"/>
  <c r="BE51" i="30" s="1"/>
  <c r="AH26" i="30"/>
  <c r="AH51" i="30" s="1"/>
  <c r="BT27" i="30"/>
  <c r="BU27" i="30"/>
  <c r="AS54" i="30"/>
  <c r="K26" i="30"/>
  <c r="M26" i="30"/>
  <c r="BC26" i="30"/>
  <c r="BC51" i="30" s="1"/>
  <c r="BO27" i="30"/>
  <c r="H26" i="30"/>
  <c r="AJ48" i="30"/>
  <c r="BF26" i="30"/>
  <c r="BF51" i="30" s="1"/>
  <c r="AT27" i="30"/>
  <c r="BR27" i="30"/>
  <c r="AU44" i="30"/>
  <c r="AU27" i="30"/>
  <c r="AJ26" i="30"/>
  <c r="AJ51" i="30" s="1"/>
  <c r="AW44" i="30"/>
  <c r="AK26" i="30"/>
  <c r="AK51" i="30" s="1"/>
  <c r="AX44" i="30"/>
  <c r="T54" i="30"/>
  <c r="BJ26" i="30"/>
  <c r="BJ51" i="30" s="1"/>
  <c r="O26" i="30"/>
  <c r="AZ44" i="30"/>
  <c r="BO48" i="30"/>
  <c r="BR54" i="30"/>
  <c r="P26" i="30"/>
  <c r="AO26" i="30"/>
  <c r="AO51" i="30" s="1"/>
  <c r="R26" i="30"/>
  <c r="R51" i="30" s="1"/>
  <c r="AE44" i="30"/>
  <c r="BM92" i="30"/>
  <c r="AL27" i="30"/>
  <c r="AB26" i="30"/>
  <c r="AB51" i="30" s="1"/>
  <c r="BA26" i="30"/>
  <c r="BA51" i="30" s="1"/>
  <c r="I26" i="30"/>
  <c r="BM75" i="30"/>
  <c r="AI26" i="30"/>
  <c r="AI51" i="30" s="1"/>
  <c r="BT44" i="30"/>
  <c r="BI26" i="30"/>
  <c r="BI51" i="30" s="1"/>
  <c r="AL26" i="30"/>
  <c r="AL51" i="30" s="1"/>
  <c r="AY44" i="30"/>
  <c r="AM26" i="30"/>
  <c r="AM51" i="30" s="1"/>
  <c r="BL26" i="30"/>
  <c r="BL51" i="30" s="1"/>
  <c r="Q26" i="30"/>
  <c r="AV54" i="30"/>
  <c r="BN26" i="30"/>
  <c r="BN51" i="30" s="1"/>
  <c r="BC44" i="30"/>
  <c r="BU54" i="30"/>
  <c r="AQ26" i="30"/>
  <c r="AQ51" i="30" s="1"/>
  <c r="T26" i="30"/>
  <c r="T51" i="30" s="1"/>
  <c r="BW54" i="30"/>
  <c r="BS44" i="30"/>
  <c r="L26" i="30"/>
  <c r="AW27" i="30"/>
  <c r="BV44" i="30"/>
  <c r="N26" i="30"/>
  <c r="BK26" i="30"/>
  <c r="BK51" i="30" s="1"/>
  <c r="BX44" i="30"/>
  <c r="AN26" i="30"/>
  <c r="AN51" i="30" s="1"/>
  <c r="AP26" i="30"/>
  <c r="AP51" i="30" s="1"/>
  <c r="S26" i="30"/>
  <c r="S51" i="30" s="1"/>
  <c r="AR26" i="30"/>
  <c r="AR51" i="30" s="1"/>
  <c r="U26" i="30"/>
  <c r="U51" i="30" s="1"/>
  <c r="AF52" i="28" l="1"/>
  <c r="X52" i="28"/>
  <c r="AF51" i="28"/>
  <c r="X51" i="28"/>
  <c r="AQ50" i="28"/>
  <c r="AP50" i="28"/>
  <c r="AO50" i="28"/>
  <c r="AN50" i="28"/>
  <c r="AM50" i="28"/>
  <c r="AL50" i="28"/>
  <c r="AK50" i="28"/>
  <c r="AI50" i="28"/>
  <c r="AF50" i="28"/>
  <c r="X50" i="28"/>
  <c r="AQ49" i="28"/>
  <c r="AP49" i="28"/>
  <c r="AO49" i="28"/>
  <c r="AN49" i="28"/>
  <c r="AM49" i="28"/>
  <c r="AL49" i="28"/>
  <c r="AK49" i="28"/>
  <c r="AI49" i="28"/>
  <c r="AF49" i="28"/>
  <c r="X49" i="28"/>
  <c r="AQ48" i="28"/>
  <c r="AP48" i="28"/>
  <c r="AO48" i="28"/>
  <c r="AN48" i="28"/>
  <c r="AM48" i="28"/>
  <c r="AL48" i="28"/>
  <c r="AK48" i="28"/>
  <c r="AI48" i="28"/>
  <c r="AF48" i="28"/>
  <c r="X48" i="28"/>
  <c r="AQ47" i="28"/>
  <c r="AP47" i="28"/>
  <c r="AO47" i="28"/>
  <c r="AN47" i="28"/>
  <c r="AM47" i="28"/>
  <c r="AL47" i="28"/>
  <c r="AK47" i="28"/>
  <c r="AI47" i="28"/>
  <c r="AF47" i="28"/>
  <c r="X47" i="28"/>
  <c r="AQ46" i="28"/>
  <c r="AP46" i="28"/>
  <c r="AO46" i="28"/>
  <c r="AN46" i="28"/>
  <c r="AM46" i="28"/>
  <c r="AL46" i="28"/>
  <c r="AK46" i="28"/>
  <c r="AI46" i="28"/>
  <c r="AQ45" i="28"/>
  <c r="AP45" i="28"/>
  <c r="AO45" i="28"/>
  <c r="AN45" i="28"/>
  <c r="AM45" i="28"/>
  <c r="AL45" i="28"/>
  <c r="AK45" i="28"/>
  <c r="AI45" i="28"/>
  <c r="AF45" i="28"/>
  <c r="X45" i="28"/>
  <c r="AQ44" i="28"/>
  <c r="AP44" i="28"/>
  <c r="AO44" i="28"/>
  <c r="AN44" i="28"/>
  <c r="AM44" i="28"/>
  <c r="AL44" i="28"/>
  <c r="AK44" i="28"/>
  <c r="AI44" i="28"/>
  <c r="AF44" i="28"/>
  <c r="X44" i="28"/>
  <c r="AQ43" i="28"/>
  <c r="AP43" i="28"/>
  <c r="AO43" i="28"/>
  <c r="AN43" i="28"/>
  <c r="AM43" i="28"/>
  <c r="AL43" i="28"/>
  <c r="AK43" i="28"/>
  <c r="AI43" i="28"/>
  <c r="AF43" i="28"/>
  <c r="X43" i="28"/>
  <c r="AQ42" i="28"/>
  <c r="AP42" i="28"/>
  <c r="AO42" i="28"/>
  <c r="AN42" i="28"/>
  <c r="AM42" i="28"/>
  <c r="AL42" i="28"/>
  <c r="AK42" i="28"/>
  <c r="AI42" i="28"/>
  <c r="AQ41" i="28"/>
  <c r="AP41" i="28"/>
  <c r="AO41" i="28"/>
  <c r="AN41" i="28"/>
  <c r="AM41" i="28"/>
  <c r="AL41" i="28"/>
  <c r="AK41" i="28"/>
  <c r="AI41" i="28"/>
  <c r="X41" i="28"/>
  <c r="AQ40" i="28"/>
  <c r="AP40" i="28"/>
  <c r="AO40" i="28"/>
  <c r="AN40" i="28"/>
  <c r="AM40" i="28"/>
  <c r="AL40" i="28"/>
  <c r="AK40" i="28"/>
  <c r="AI40" i="28"/>
  <c r="AF40" i="28"/>
  <c r="X40" i="28"/>
  <c r="AQ39" i="28"/>
  <c r="AP39" i="28"/>
  <c r="AO39" i="28"/>
  <c r="AN39" i="28"/>
  <c r="AM39" i="28"/>
  <c r="AL39" i="28"/>
  <c r="AK39" i="28"/>
  <c r="AI39" i="28"/>
  <c r="AF39" i="28"/>
  <c r="X39" i="28"/>
  <c r="AQ38" i="28"/>
  <c r="AP38" i="28"/>
  <c r="AO38" i="28"/>
  <c r="AN38" i="28"/>
  <c r="AM38" i="28"/>
  <c r="AL38" i="28"/>
  <c r="AK38" i="28"/>
  <c r="AI38" i="28"/>
  <c r="AF38" i="28"/>
  <c r="X38" i="28"/>
  <c r="AQ37" i="28"/>
  <c r="AP37" i="28"/>
  <c r="AO37" i="28"/>
  <c r="AN37" i="28"/>
  <c r="AM37" i="28"/>
  <c r="AL37" i="28"/>
  <c r="AK37" i="28"/>
  <c r="AI37" i="28"/>
  <c r="AF37" i="28"/>
  <c r="X37" i="28"/>
  <c r="AQ36" i="28"/>
  <c r="AP36" i="28"/>
  <c r="AO36" i="28"/>
  <c r="AN36" i="28"/>
  <c r="AM36" i="28"/>
  <c r="AL36" i="28"/>
  <c r="AK36" i="28"/>
  <c r="AI36" i="28"/>
  <c r="AF36" i="28"/>
  <c r="X36" i="28"/>
  <c r="AQ35" i="28"/>
  <c r="AP35" i="28"/>
  <c r="AO35" i="28"/>
  <c r="AN35" i="28"/>
  <c r="AM35" i="28"/>
  <c r="AL35" i="28"/>
  <c r="AK35" i="28"/>
  <c r="AI35" i="28"/>
  <c r="X35" i="28"/>
  <c r="AP34" i="28"/>
  <c r="AO34" i="28"/>
  <c r="AK34" i="28"/>
  <c r="AI34" i="28"/>
  <c r="X34" i="28"/>
  <c r="AP33" i="28"/>
  <c r="AO33" i="28"/>
  <c r="AK33" i="28"/>
  <c r="AI33" i="28"/>
  <c r="X33" i="28"/>
  <c r="AP32" i="28"/>
  <c r="AO32" i="28"/>
  <c r="AK32" i="28"/>
  <c r="AI32" i="28"/>
  <c r="X32" i="28"/>
  <c r="AP31" i="28"/>
  <c r="AO31" i="28"/>
  <c r="AK31" i="28"/>
  <c r="AI31" i="28"/>
  <c r="X31" i="28"/>
  <c r="AP30" i="28"/>
  <c r="AO30" i="28"/>
  <c r="AK30" i="28"/>
  <c r="AI30" i="28"/>
  <c r="X30" i="28"/>
  <c r="AP29" i="28"/>
  <c r="AO29" i="28"/>
  <c r="AK29" i="28"/>
  <c r="AI29" i="28"/>
  <c r="X29" i="28"/>
  <c r="AP28" i="28"/>
  <c r="AO28" i="28"/>
  <c r="AK28" i="28"/>
  <c r="AI28" i="28"/>
  <c r="X28" i="28"/>
  <c r="AI27" i="28"/>
  <c r="AI26" i="28"/>
  <c r="AI25" i="28"/>
  <c r="AI24" i="28"/>
  <c r="AI23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AI6" i="28"/>
  <c r="AI5" i="28"/>
  <c r="AI4" i="28"/>
  <c r="AI3" i="28"/>
  <c r="AI2" i="28"/>
  <c r="AI1" i="28"/>
  <c r="AO27" i="28"/>
  <c r="AP27" i="28"/>
  <c r="AK27" i="28"/>
  <c r="X27" i="28"/>
  <c r="AO26" i="28"/>
  <c r="AP26" i="28"/>
  <c r="AK26" i="28"/>
  <c r="X26" i="28"/>
  <c r="AO25" i="28"/>
  <c r="AP25" i="28"/>
  <c r="AK25" i="28"/>
  <c r="X25" i="28"/>
  <c r="AO24" i="28"/>
  <c r="AP24" i="28"/>
  <c r="AK24" i="28"/>
  <c r="X24" i="28"/>
  <c r="AO23" i="28"/>
  <c r="AP23" i="28"/>
  <c r="AK23" i="28"/>
  <c r="X23" i="28"/>
  <c r="AO22" i="28"/>
  <c r="AP22" i="28"/>
  <c r="AK22" i="28"/>
  <c r="X22" i="28"/>
  <c r="AO21" i="28"/>
  <c r="AP21" i="28"/>
  <c r="AK21" i="28"/>
  <c r="X21" i="28"/>
  <c r="AO20" i="28"/>
  <c r="AP20" i="28"/>
  <c r="AK20" i="28"/>
  <c r="X20" i="28"/>
  <c r="AO19" i="28"/>
  <c r="AP19" i="28"/>
  <c r="AK19" i="28"/>
  <c r="X19" i="28"/>
  <c r="AO18" i="28"/>
  <c r="AP18" i="28"/>
  <c r="AK18" i="28"/>
  <c r="X18" i="28"/>
  <c r="AO17" i="28"/>
  <c r="AP17" i="28"/>
  <c r="AK17" i="28"/>
  <c r="X17" i="28"/>
  <c r="AO16" i="28"/>
  <c r="AP16" i="28"/>
  <c r="AK16" i="28"/>
  <c r="X16" i="28"/>
  <c r="AO15" i="28"/>
  <c r="AP15" i="28"/>
  <c r="AK15" i="28"/>
  <c r="X15" i="28"/>
  <c r="AO14" i="28"/>
  <c r="AP14" i="28"/>
  <c r="AK14" i="28"/>
  <c r="X14" i="28"/>
  <c r="AO13" i="28"/>
  <c r="AP13" i="28"/>
  <c r="AK13" i="28"/>
  <c r="X13" i="28"/>
  <c r="AO12" i="28"/>
  <c r="AP12" i="28"/>
  <c r="AK12" i="28"/>
  <c r="X12" i="28"/>
  <c r="AO11" i="28"/>
  <c r="AP11" i="28"/>
  <c r="AK11" i="28"/>
  <c r="X11" i="28"/>
  <c r="AO10" i="28"/>
  <c r="AP10" i="28"/>
  <c r="AK10" i="28"/>
  <c r="X10" i="28"/>
  <c r="AO9" i="28"/>
  <c r="AP9" i="28"/>
  <c r="AK9" i="28"/>
  <c r="X9" i="28"/>
  <c r="AO8" i="28"/>
  <c r="AP8" i="28"/>
  <c r="AK8" i="28"/>
  <c r="X8" i="28"/>
  <c r="AO7" i="28"/>
  <c r="AP7" i="28"/>
  <c r="AK7" i="28"/>
  <c r="X7" i="28"/>
  <c r="AO6" i="28"/>
  <c r="AP6" i="28"/>
  <c r="AK6" i="28"/>
  <c r="X6" i="28"/>
  <c r="AO5" i="28"/>
  <c r="AP5" i="28"/>
  <c r="AK5" i="28"/>
  <c r="X5" i="28"/>
  <c r="AO4" i="28"/>
  <c r="AP4" i="28"/>
  <c r="AK4" i="28"/>
  <c r="X4" i="28"/>
  <c r="AO3" i="28"/>
  <c r="AP3" i="28"/>
  <c r="AK3" i="28"/>
  <c r="X3" i="28"/>
  <c r="AO2" i="28"/>
  <c r="AP2" i="28"/>
  <c r="AK2" i="28"/>
  <c r="X2" i="28"/>
  <c r="AO1" i="28"/>
  <c r="AP1" i="28"/>
  <c r="AK1" i="28"/>
  <c r="X1" i="28"/>
  <c r="B70" i="29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A70" i="29"/>
  <c r="AF35" i="28"/>
  <c r="AL34" i="28"/>
  <c r="AQ34" i="28"/>
  <c r="AM34" i="28"/>
  <c r="AN34" i="28"/>
  <c r="AF34" i="28"/>
  <c r="AL33" i="28"/>
  <c r="AQ33" i="28"/>
  <c r="AM33" i="28"/>
  <c r="AN33" i="28"/>
  <c r="AF33" i="28"/>
  <c r="AL32" i="28"/>
  <c r="AQ32" i="28"/>
  <c r="AM32" i="28"/>
  <c r="AN32" i="28"/>
  <c r="AF32" i="28"/>
  <c r="AL31" i="28"/>
  <c r="AQ31" i="28"/>
  <c r="AM31" i="28"/>
  <c r="AN31" i="28"/>
  <c r="AF31" i="28"/>
  <c r="AL30" i="28"/>
  <c r="AQ30" i="28"/>
  <c r="AM30" i="28"/>
  <c r="AN30" i="28"/>
  <c r="AF30" i="28"/>
  <c r="AL29" i="28"/>
  <c r="AQ29" i="28"/>
  <c r="AM29" i="28"/>
  <c r="AN29" i="28"/>
  <c r="AF29" i="28"/>
  <c r="AL28" i="28"/>
  <c r="AQ28" i="28"/>
  <c r="AM28" i="28"/>
  <c r="AN28" i="28"/>
  <c r="AF28" i="28"/>
  <c r="AL27" i="28"/>
  <c r="AQ27" i="28"/>
  <c r="AM27" i="28"/>
  <c r="AN27" i="28"/>
  <c r="AF27" i="28"/>
  <c r="AL26" i="28"/>
  <c r="AQ26" i="28"/>
  <c r="AM26" i="28"/>
  <c r="AN26" i="28"/>
  <c r="AF26" i="28"/>
  <c r="AL25" i="28"/>
  <c r="AQ25" i="28"/>
  <c r="AM25" i="28"/>
  <c r="AN25" i="28"/>
  <c r="AF25" i="28"/>
  <c r="AL24" i="28"/>
  <c r="AQ24" i="28"/>
  <c r="AM24" i="28"/>
  <c r="AN24" i="28"/>
  <c r="AF24" i="28"/>
  <c r="AL23" i="28"/>
  <c r="AQ23" i="28"/>
  <c r="AM23" i="28"/>
  <c r="AN23" i="28"/>
  <c r="AF23" i="28"/>
  <c r="AL22" i="28"/>
  <c r="AQ22" i="28"/>
  <c r="AM22" i="28"/>
  <c r="AN22" i="28"/>
  <c r="AF22" i="28"/>
  <c r="AL21" i="28"/>
  <c r="AQ21" i="28"/>
  <c r="AM21" i="28"/>
  <c r="AN21" i="28"/>
  <c r="AF21" i="28"/>
  <c r="AL20" i="28"/>
  <c r="AQ20" i="28"/>
  <c r="AM20" i="28"/>
  <c r="AN20" i="28"/>
  <c r="AF20" i="28"/>
  <c r="AL19" i="28"/>
  <c r="AQ19" i="28"/>
  <c r="AM19" i="28"/>
  <c r="AN19" i="28"/>
  <c r="AF19" i="28"/>
  <c r="AL18" i="28"/>
  <c r="AQ18" i="28"/>
  <c r="AM18" i="28"/>
  <c r="AN18" i="28"/>
  <c r="AF18" i="28"/>
  <c r="AL17" i="28"/>
  <c r="AQ17" i="28"/>
  <c r="AM17" i="28"/>
  <c r="AN17" i="28"/>
  <c r="AF17" i="28"/>
  <c r="AL16" i="28"/>
  <c r="AQ16" i="28"/>
  <c r="AM16" i="28"/>
  <c r="AN16" i="28"/>
  <c r="AF16" i="28"/>
  <c r="AL15" i="28"/>
  <c r="AQ15" i="28"/>
  <c r="AM15" i="28"/>
  <c r="AN15" i="28"/>
  <c r="AF15" i="28"/>
  <c r="AL14" i="28"/>
  <c r="AQ14" i="28"/>
  <c r="AM14" i="28"/>
  <c r="AN14" i="28"/>
  <c r="AF14" i="28"/>
  <c r="AL13" i="28"/>
  <c r="AQ13" i="28"/>
  <c r="AM13" i="28"/>
  <c r="AN13" i="28"/>
  <c r="AF13" i="28"/>
  <c r="AL12" i="28"/>
  <c r="AQ12" i="28"/>
  <c r="AM12" i="28"/>
  <c r="AN12" i="28"/>
  <c r="AF12" i="28"/>
  <c r="AL11" i="28"/>
  <c r="AQ11" i="28"/>
  <c r="AM11" i="28"/>
  <c r="AN11" i="28"/>
  <c r="AF11" i="28"/>
  <c r="AL10" i="28"/>
  <c r="AQ10" i="28"/>
  <c r="AM10" i="28"/>
  <c r="AN10" i="28"/>
  <c r="AF10" i="28"/>
  <c r="AL9" i="28"/>
  <c r="AQ9" i="28"/>
  <c r="AM9" i="28"/>
  <c r="AN9" i="28"/>
  <c r="AF9" i="28"/>
  <c r="AL8" i="28"/>
  <c r="AQ8" i="28"/>
  <c r="AM8" i="28"/>
  <c r="AN8" i="28"/>
  <c r="AF8" i="28"/>
  <c r="AL7" i="28"/>
  <c r="AQ7" i="28"/>
  <c r="AM7" i="28"/>
  <c r="AN7" i="28"/>
  <c r="AF7" i="28"/>
  <c r="AL6" i="28"/>
  <c r="AQ6" i="28"/>
  <c r="AM6" i="28"/>
  <c r="AN6" i="28"/>
  <c r="AF6" i="28"/>
  <c r="AL5" i="28"/>
  <c r="AQ5" i="28"/>
  <c r="AM5" i="28"/>
  <c r="AN5" i="28"/>
  <c r="AF5" i="28"/>
  <c r="AL4" i="28"/>
  <c r="AQ4" i="28"/>
  <c r="AM4" i="28"/>
  <c r="AN4" i="28"/>
  <c r="AF4" i="28"/>
  <c r="AL3" i="28"/>
  <c r="AQ3" i="28"/>
  <c r="AM3" i="28"/>
  <c r="AN3" i="28"/>
  <c r="AF3" i="28"/>
  <c r="AL2" i="28"/>
  <c r="AQ2" i="28"/>
  <c r="AM2" i="28"/>
  <c r="AN2" i="28"/>
  <c r="AF2" i="28"/>
  <c r="AL1" i="28"/>
  <c r="AQ1" i="28"/>
  <c r="AM1" i="28"/>
  <c r="AN1" i="28"/>
  <c r="AF1" i="28"/>
  <c r="B70" i="24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A69" i="24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E94" i="21"/>
  <c r="D94" i="21"/>
  <c r="C94" i="21"/>
  <c r="B94" i="21"/>
  <c r="E81" i="21"/>
  <c r="D81" i="21"/>
  <c r="C81" i="21"/>
  <c r="B81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AA41" i="21"/>
  <c r="AA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AA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AA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AA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AA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AA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A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AA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M30" i="21"/>
  <c r="L30" i="21"/>
  <c r="K30" i="21"/>
  <c r="J30" i="21"/>
  <c r="I30" i="21"/>
  <c r="H30" i="21"/>
  <c r="G30" i="21"/>
  <c r="F30" i="21"/>
  <c r="E30" i="21"/>
  <c r="D30" i="21"/>
  <c r="AA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AA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AA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AA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AA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A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AA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AA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AA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AA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AA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A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AA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AA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A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AA10" i="21"/>
  <c r="Y10" i="21"/>
  <c r="X10" i="21"/>
  <c r="W10" i="21"/>
  <c r="V10" i="21"/>
  <c r="U10" i="21"/>
  <c r="T10" i="21"/>
  <c r="S10" i="21"/>
  <c r="R10" i="21"/>
  <c r="Q10" i="21"/>
  <c r="AA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M7" i="21"/>
  <c r="L7" i="21"/>
  <c r="K7" i="21"/>
  <c r="J7" i="21"/>
  <c r="I7" i="21"/>
  <c r="H7" i="21"/>
  <c r="G7" i="21"/>
  <c r="F7" i="21"/>
  <c r="E7" i="21"/>
  <c r="D7" i="21"/>
  <c r="A71" i="29" l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E503" i="29" l="1"/>
  <c r="AE502" i="29"/>
  <c r="AE501" i="29"/>
  <c r="AE504" i="29" s="1"/>
  <c r="Z503" i="29"/>
  <c r="X503" i="29"/>
  <c r="Z502" i="29"/>
  <c r="E502" i="29"/>
  <c r="X501" i="29"/>
  <c r="X504" i="29" s="1"/>
  <c r="AH503" i="29"/>
  <c r="AH502" i="29"/>
  <c r="AH501" i="29"/>
  <c r="AH504" i="29" s="1"/>
  <c r="E501" i="29"/>
  <c r="E503" i="29"/>
  <c r="X502" i="29"/>
  <c r="Z501" i="29"/>
  <c r="Z504" i="29" l="1"/>
  <c r="E504" i="29"/>
  <c r="AF41" i="28" l="1"/>
  <c r="X42" i="28" l="1"/>
  <c r="AF42" i="28"/>
  <c r="X46" i="28" l="1"/>
  <c r="AF46" i="28"/>
  <c r="AS1" i="24" l="1"/>
  <c r="AR1" i="29"/>
</calcChain>
</file>

<file path=xl/sharedStrings.xml><?xml version="1.0" encoding="utf-8"?>
<sst xmlns="http://schemas.openxmlformats.org/spreadsheetml/2006/main" count="5315" uniqueCount="149">
  <si>
    <t>HEAVY LAMBS</t>
  </si>
  <si>
    <t>EU_H</t>
  </si>
  <si>
    <t>LIGHT LAMBS</t>
  </si>
  <si>
    <t>EU_L</t>
  </si>
  <si>
    <t>RO</t>
  </si>
  <si>
    <t>GB</t>
  </si>
  <si>
    <t>NI</t>
  </si>
  <si>
    <t>SI</t>
  </si>
  <si>
    <t>SK</t>
  </si>
  <si>
    <t>Weights (%)</t>
  </si>
  <si>
    <t>BE</t>
  </si>
  <si>
    <t>DE</t>
  </si>
  <si>
    <t>IE</t>
  </si>
  <si>
    <t>ES</t>
  </si>
  <si>
    <t>FR</t>
  </si>
  <si>
    <t>NL</t>
  </si>
  <si>
    <t>AT</t>
  </si>
  <si>
    <t>PL</t>
  </si>
  <si>
    <t>SE</t>
  </si>
  <si>
    <t>UK</t>
  </si>
  <si>
    <t>GR</t>
  </si>
  <si>
    <t>IT</t>
  </si>
  <si>
    <t>CY</t>
  </si>
  <si>
    <t>HU</t>
  </si>
  <si>
    <t>PT</t>
  </si>
  <si>
    <t>DG-AGRI,  Sheep sector</t>
  </si>
  <si>
    <t>Country Code</t>
  </si>
  <si>
    <t xml:space="preserve">% over prev </t>
  </si>
  <si>
    <t>52</t>
  </si>
  <si>
    <t>week</t>
  </si>
  <si>
    <t>year</t>
  </si>
  <si>
    <t>Week beginning</t>
  </si>
  <si>
    <t>maximum</t>
  </si>
  <si>
    <t>minimum</t>
  </si>
  <si>
    <t>EU Heavy lambs</t>
  </si>
  <si>
    <t>EU Light lambs</t>
  </si>
  <si>
    <t>€ur per 100 kg carcasses</t>
  </si>
  <si>
    <t>maximum Price</t>
  </si>
  <si>
    <t>minimum Price</t>
  </si>
  <si>
    <t>France - Slowakia</t>
  </si>
  <si>
    <t>EUR</t>
  </si>
  <si>
    <t>SEK</t>
  </si>
  <si>
    <t>HUF</t>
  </si>
  <si>
    <t>GBP</t>
  </si>
  <si>
    <t>PLN</t>
  </si>
  <si>
    <t>RON</t>
  </si>
  <si>
    <t>BG</t>
  </si>
  <si>
    <t>BGN</t>
  </si>
  <si>
    <t>EE</t>
  </si>
  <si>
    <t>DK</t>
  </si>
  <si>
    <t>DKK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</si>
  <si>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</si>
  <si>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</si>
  <si>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</si>
  <si>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</si>
  <si>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</si>
  <si>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</si>
  <si>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</si>
  <si>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</si>
  <si>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</si>
  <si>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</si>
  <si>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</si>
  <si>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</si>
  <si>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</si>
  <si>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</si>
  <si>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</si>
  <si>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</si>
  <si>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</si>
  <si>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</si>
  <si>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</si>
  <si>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EU_H 13/12</t>
  </si>
  <si>
    <t>Change  13/12</t>
  </si>
  <si>
    <t>Weighing coefficients are based on Official plus unofficial slaughter</t>
  </si>
  <si>
    <r>
      <t>VLOOKUP($A14&amp;"</t>
    </r>
    <r>
      <rPr>
        <b/>
        <sz val="20"/>
        <rFont val="Arial"/>
        <family val="2"/>
      </rPr>
      <t>EU_H</t>
    </r>
    <r>
      <rPr>
        <b/>
        <sz val="20"/>
        <color rgb="FFFF0000"/>
        <rFont val="Arial"/>
        <family val="2"/>
      </rPr>
      <t>"&amp;AC$7;AMIS2_data!$A:$R;12;0)</t>
    </r>
  </si>
  <si>
    <t xml:space="preserve"> </t>
  </si>
  <si>
    <t>20</t>
  </si>
  <si>
    <t>21</t>
  </si>
  <si>
    <t>22</t>
  </si>
  <si>
    <r>
      <t>VLOOKUP($A14&amp;"</t>
    </r>
    <r>
      <rPr>
        <b/>
        <sz val="20"/>
        <color rgb="FF0070C0"/>
        <rFont val="Arial"/>
        <family val="2"/>
      </rPr>
      <t>EU_L</t>
    </r>
    <r>
      <rPr>
        <b/>
        <sz val="20"/>
        <color rgb="FFFF0000"/>
        <rFont val="Arial"/>
        <family val="2"/>
      </rPr>
      <t>"&amp;AC$7;AMIS2_data!$A:$R;12;0)</t>
    </r>
  </si>
  <si>
    <t>Weekly price report on</t>
  </si>
  <si>
    <t>in the EU</t>
  </si>
  <si>
    <t>Period:</t>
  </si>
  <si>
    <t>2012 - 2013</t>
  </si>
  <si>
    <t>Week :</t>
  </si>
  <si>
    <t>https://circabc.europa.eu/faces/jsp/extension/wai/navigation/container.jsp</t>
  </si>
  <si>
    <t xml:space="preserve">Week 2013 : </t>
  </si>
  <si>
    <t>COMMISSION EUROPEENNE</t>
  </si>
  <si>
    <t>Direction générale de l'Agriculture</t>
  </si>
  <si>
    <t>C4. Produits animaux</t>
  </si>
  <si>
    <t>Country Code/Currency</t>
  </si>
  <si>
    <t>CZ</t>
  </si>
  <si>
    <t>LV</t>
  </si>
  <si>
    <t>LT</t>
  </si>
  <si>
    <t>LU</t>
  </si>
  <si>
    <t>MT</t>
  </si>
  <si>
    <t>FI</t>
  </si>
  <si>
    <t>Week N°</t>
  </si>
  <si>
    <t>CZK</t>
  </si>
  <si>
    <t>LVL</t>
  </si>
  <si>
    <t>LTL</t>
  </si>
  <si>
    <t>2012</t>
  </si>
  <si>
    <t>2013</t>
  </si>
  <si>
    <t>Change 1 week</t>
  </si>
  <si>
    <t>Heavy Lamb and Light Lamb prices</t>
  </si>
  <si>
    <t>Note:</t>
  </si>
  <si>
    <t>As from 2013 Cyprus communicates Heavy Lamb</t>
  </si>
  <si>
    <t>instead of light lamb</t>
  </si>
  <si>
    <t>Heavy Lamb</t>
  </si>
  <si>
    <t>ESP/LL</t>
  </si>
  <si>
    <t>Uruguay</t>
  </si>
  <si>
    <t>|</t>
  </si>
  <si>
    <t>New Z</t>
  </si>
  <si>
    <t>AUS</t>
  </si>
  <si>
    <t>Light Lamb</t>
  </si>
  <si>
    <t>Weightings from 01/07/2013
until --/--/----</t>
  </si>
  <si>
    <t>HR</t>
  </si>
  <si>
    <t>Weightings from 01/01/2012 until 30/06/2013</t>
  </si>
  <si>
    <t>Weightings from 01/01/2012 until 31/12/2012</t>
  </si>
  <si>
    <t/>
  </si>
  <si>
    <t>HRK</t>
  </si>
  <si>
    <t>Compare to last week</t>
  </si>
  <si>
    <t>HEAVY LAMB</t>
  </si>
  <si>
    <t>LIGHT LAMB</t>
  </si>
  <si>
    <t>LIGHT LAMB PRICE</t>
  </si>
  <si>
    <t>HEAVY LAMB PRICE</t>
  </si>
  <si>
    <t>DG-Agri-C4,  Meat sector</t>
  </si>
  <si>
    <t>Difference in average - last 4 weeks 2013 with same weeks 2012</t>
  </si>
  <si>
    <t>Change 4 weeks</t>
  </si>
  <si>
    <t>Variation - avg last 4 weeks 2013 with same weeks 2012</t>
  </si>
  <si>
    <t>Change 1 Year</t>
  </si>
  <si>
    <t>Change 4 Weeks</t>
  </si>
  <si>
    <t>New Weighing Coefficients from 01.07.2013</t>
  </si>
  <si>
    <t>Change 1 year</t>
  </si>
  <si>
    <t>Price not communicated</t>
  </si>
  <si>
    <t>€UR per 100 kg carcasses weight</t>
  </si>
  <si>
    <t>Month beginning</t>
  </si>
  <si>
    <t>&gt;2011</t>
  </si>
  <si>
    <t>EU_H 25</t>
  </si>
  <si>
    <t>EURO</t>
  </si>
  <si>
    <t>???</t>
  </si>
  <si>
    <t>Week</t>
  </si>
  <si>
    <t>Find more monthly, annual and further information on sheep on the following Circa site:</t>
  </si>
  <si>
    <t>Varition 1 week</t>
  </si>
  <si>
    <t>Varition 1 year</t>
  </si>
  <si>
    <r>
      <rPr>
        <b/>
        <sz val="18"/>
        <color theme="1"/>
        <rFont val="Arial"/>
        <family val="2"/>
      </rPr>
      <t>€</t>
    </r>
    <r>
      <rPr>
        <b/>
        <sz val="10"/>
        <color theme="1"/>
        <rFont val="Arial"/>
        <family val="2"/>
      </rPr>
      <t>ur per 100 kg carcass</t>
    </r>
  </si>
  <si>
    <t>2013-II</t>
  </si>
  <si>
    <t>2013-I</t>
  </si>
  <si>
    <t>difference 25-27</t>
  </si>
  <si>
    <t>EU_28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</si>
</sst>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\ %"/>
    <numFmt numFmtId="165" formatCode="#,##0.0"/>
    <numFmt numFmtId="166" formatCode="0.0%"/>
    <numFmt numFmtId="167" formatCode="00"/>
    <numFmt numFmtId="168" formatCode="0.0"/>
    <numFmt numFmtId="169" formatCode="&quot;Semaine / Week : &quot;00"/>
    <numFmt numFmtId="170" formatCode="dd\.mm\.yy;@"/>
    <numFmt numFmtId="171" formatCode="&quot;+ &quot;0.0%;&quot;- &quot;0.0%"/>
  </numFmts>
  <fonts count="61">
    <font>
      <sz val="10"/>
      <name val="Arial "/>
    </font>
    <font>
      <sz val="10"/>
      <name val="Arial 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Arial "/>
    </font>
    <font>
      <sz val="8"/>
      <name val="Arial "/>
      <family val="2"/>
    </font>
    <font>
      <b/>
      <sz val="10"/>
      <name val="Arial "/>
    </font>
    <font>
      <sz val="10"/>
      <color indexed="9"/>
      <name val="Arial"/>
      <family val="2"/>
    </font>
    <font>
      <b/>
      <sz val="16"/>
      <name val="Arial"/>
      <family val="2"/>
    </font>
    <font>
      <sz val="8"/>
      <color indexed="12"/>
      <name val="Arial "/>
      <family val="2"/>
    </font>
    <font>
      <b/>
      <sz val="12"/>
      <name val="Arial"/>
      <family val="2"/>
    </font>
    <font>
      <sz val="10"/>
      <name val="Arial 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20"/>
      <color rgb="FFFF0000"/>
      <name val="Arial "/>
      <family val="2"/>
    </font>
    <font>
      <sz val="8"/>
      <color rgb="FFFF0000"/>
      <name val="Arial"/>
      <family val="2"/>
    </font>
    <font>
      <b/>
      <sz val="20"/>
      <color rgb="FF0070C0"/>
      <name val="Arial"/>
      <family val="2"/>
    </font>
    <font>
      <b/>
      <sz val="20"/>
      <name val="Arial 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6"/>
      <name val="Arial "/>
    </font>
    <font>
      <sz val="12"/>
      <color theme="1"/>
      <name val="Arial"/>
      <family val="2"/>
    </font>
    <font>
      <b/>
      <sz val="8"/>
      <name val="Arial "/>
    </font>
    <font>
      <sz val="8"/>
      <color theme="1"/>
      <name val="Arial "/>
      <family val="2"/>
    </font>
    <font>
      <b/>
      <sz val="9"/>
      <name val="Arial "/>
    </font>
    <font>
      <sz val="12"/>
      <name val="Arial "/>
      <family val="2"/>
    </font>
    <font>
      <sz val="10"/>
      <color theme="0"/>
      <name val="Arial "/>
      <family val="2"/>
    </font>
    <font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 "/>
    </font>
    <font>
      <sz val="12"/>
      <color theme="1"/>
      <name val="Arial "/>
      <family val="2"/>
    </font>
    <font>
      <b/>
      <sz val="12"/>
      <name val="Arial "/>
    </font>
    <font>
      <b/>
      <sz val="12"/>
      <name val="Arial "/>
      <family val="2"/>
    </font>
    <font>
      <b/>
      <sz val="24"/>
      <color theme="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 "/>
      <family val="2"/>
    </font>
    <font>
      <sz val="12"/>
      <name val="Arial "/>
    </font>
    <font>
      <b/>
      <sz val="12"/>
      <color indexed="8"/>
      <name val="Arial"/>
      <family val="2"/>
    </font>
    <font>
      <b/>
      <sz val="12"/>
      <color rgb="FFFF0000"/>
      <name val="Arial "/>
    </font>
    <font>
      <sz val="11"/>
      <name val="Arial "/>
    </font>
    <font>
      <b/>
      <sz val="16"/>
      <name val="Arial "/>
    </font>
    <font>
      <b/>
      <sz val="16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8"/>
      <color indexed="8"/>
      <name val="Arial"/>
      <family val="2"/>
    </font>
    <font>
      <sz val="7"/>
      <name val="Arial "/>
      <family val="2"/>
    </font>
    <font>
      <sz val="12"/>
      <color theme="0"/>
      <name val="Arial "/>
    </font>
    <font>
      <sz val="10"/>
      <color indexed="9"/>
      <name val="Arial "/>
      <family val="2"/>
    </font>
    <font>
      <b/>
      <sz val="12"/>
      <color theme="1"/>
      <name val="Arial "/>
    </font>
    <font>
      <sz val="10"/>
      <color theme="1"/>
      <name val="Arial "/>
      <family val="2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Gray">
        <fgColor indexed="13"/>
      </patternFill>
    </fill>
    <fill>
      <patternFill patternType="solid">
        <fgColor indexed="14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1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lightGray">
        <fgColor indexed="13"/>
        <bgColor rgb="FFFFFF00"/>
      </patternFill>
    </fill>
    <fill>
      <patternFill patternType="lightGray">
        <fgColor indexed="13"/>
        <bgColor rgb="FF99FF9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lightGray">
        <fgColor indexed="13"/>
        <bgColor theme="2" tint="-9.9978637043366805E-2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00B0F0"/>
        <bgColor indexed="13"/>
      </patternFill>
    </fill>
    <fill>
      <patternFill patternType="solid">
        <fgColor rgb="FFFF0000"/>
        <bgColor indexed="13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indexed="43"/>
        <bgColor indexed="9"/>
      </patternFill>
    </fill>
    <fill>
      <patternFill patternType="lightGray">
        <fgColor indexed="13"/>
        <bgColor indexed="41"/>
      </patternFill>
    </fill>
    <fill>
      <patternFill patternType="solid">
        <fgColor rgb="FFCCFFFF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53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2" fontId="11" fillId="0" borderId="0" xfId="0" applyNumberFormat="1" applyFont="1"/>
    <xf numFmtId="0" fontId="2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1" fillId="0" borderId="5" xfId="0" applyFont="1" applyBorder="1"/>
    <xf numFmtId="0" fontId="11" fillId="0" borderId="5" xfId="0" applyFont="1" applyBorder="1"/>
    <xf numFmtId="0" fontId="1" fillId="0" borderId="0" xfId="0" applyFont="1" applyFill="1"/>
    <xf numFmtId="0" fontId="12" fillId="0" borderId="0" xfId="0" applyFont="1"/>
    <xf numFmtId="4" fontId="11" fillId="0" borderId="0" xfId="0" applyNumberFormat="1" applyFont="1"/>
    <xf numFmtId="4" fontId="1" fillId="0" borderId="0" xfId="0" applyNumberFormat="1" applyFont="1"/>
    <xf numFmtId="0" fontId="2" fillId="2" borderId="6" xfId="0" applyNumberFormat="1" applyFont="1" applyFill="1" applyBorder="1" applyAlignment="1">
      <alignment horizontal="left" vertical="center" wrapText="1"/>
    </xf>
    <xf numFmtId="0" fontId="7" fillId="8" borderId="0" xfId="0" applyNumberFormat="1" applyFont="1" applyFill="1" applyBorder="1" applyAlignment="1">
      <alignment vertical="center"/>
    </xf>
    <xf numFmtId="0" fontId="8" fillId="9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66" fontId="1" fillId="0" borderId="0" xfId="1" applyNumberFormat="1" applyFont="1"/>
    <xf numFmtId="0" fontId="13" fillId="0" borderId="0" xfId="0" applyNumberFormat="1" applyFont="1" applyFill="1" applyBorder="1" applyAlignment="1">
      <alignment vertical="center"/>
    </xf>
    <xf numFmtId="0" fontId="14" fillId="9" borderId="0" xfId="0" applyNumberFormat="1" applyFont="1" applyFill="1" applyBorder="1" applyAlignment="1">
      <alignment vertical="center"/>
    </xf>
    <xf numFmtId="0" fontId="14" fillId="8" borderId="0" xfId="0" applyNumberFormat="1" applyFont="1" applyFill="1" applyBorder="1" applyAlignment="1">
      <alignment vertical="center"/>
    </xf>
    <xf numFmtId="166" fontId="15" fillId="6" borderId="3" xfId="1" applyNumberFormat="1" applyFont="1" applyFill="1" applyBorder="1"/>
    <xf numFmtId="14" fontId="2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right" vertical="center"/>
    </xf>
    <xf numFmtId="166" fontId="5" fillId="4" borderId="1" xfId="1" applyNumberFormat="1" applyFont="1" applyFill="1" applyBorder="1" applyAlignment="1">
      <alignment horizontal="right" vertical="center" wrapText="1"/>
    </xf>
    <xf numFmtId="4" fontId="2" fillId="7" borderId="3" xfId="0" applyNumberFormat="1" applyFont="1" applyFill="1" applyBorder="1" applyAlignment="1">
      <alignment horizontal="right" vertical="center"/>
    </xf>
    <xf numFmtId="4" fontId="2" fillId="7" borderId="2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2" fillId="2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right" vertical="center"/>
    </xf>
    <xf numFmtId="0" fontId="4" fillId="10" borderId="0" xfId="0" applyNumberFormat="1" applyFont="1" applyFill="1" applyBorder="1" applyAlignment="1">
      <alignment vertical="center"/>
    </xf>
    <xf numFmtId="0" fontId="0" fillId="0" borderId="0" xfId="0"/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right" vertical="center" wrapText="1"/>
    </xf>
    <xf numFmtId="4" fontId="2" fillId="12" borderId="1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165" fontId="2" fillId="2" borderId="6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13" borderId="3" xfId="0" applyNumberFormat="1" applyFont="1" applyFill="1" applyBorder="1" applyAlignment="1">
      <alignment horizontal="right" vertical="center"/>
    </xf>
    <xf numFmtId="4" fontId="2" fillId="14" borderId="2" xfId="0" applyNumberFormat="1" applyFont="1" applyFill="1" applyBorder="1" applyAlignment="1">
      <alignment horizontal="right" vertical="center"/>
    </xf>
    <xf numFmtId="4" fontId="2" fillId="14" borderId="9" xfId="0" applyNumberFormat="1" applyFont="1" applyFill="1" applyBorder="1" applyAlignment="1">
      <alignment horizontal="right" vertical="center"/>
    </xf>
    <xf numFmtId="4" fontId="2" fillId="14" borderId="13" xfId="0" applyNumberFormat="1" applyFont="1" applyFill="1" applyBorder="1" applyAlignment="1">
      <alignment horizontal="right" vertical="center"/>
    </xf>
    <xf numFmtId="164" fontId="2" fillId="15" borderId="3" xfId="0" applyNumberFormat="1" applyFont="1" applyFill="1" applyBorder="1" applyAlignment="1">
      <alignment horizontal="right" vertical="center"/>
    </xf>
    <xf numFmtId="166" fontId="15" fillId="6" borderId="10" xfId="1" applyNumberFormat="1" applyFont="1" applyFill="1" applyBorder="1"/>
    <xf numFmtId="0" fontId="16" fillId="16" borderId="3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31" fillId="0" borderId="0" xfId="0" applyFont="1" applyAlignment="1">
      <alignment vertical="center"/>
    </xf>
    <xf numFmtId="0" fontId="0" fillId="22" borderId="0" xfId="0" applyFill="1"/>
    <xf numFmtId="9" fontId="1" fillId="0" borderId="0" xfId="1" applyFont="1"/>
    <xf numFmtId="0" fontId="12" fillId="27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0" fontId="1" fillId="0" borderId="0" xfId="0" quotePrefix="1" applyFont="1"/>
    <xf numFmtId="4" fontId="9" fillId="3" borderId="8" xfId="0" applyNumberFormat="1" applyFont="1" applyFill="1" applyBorder="1" applyAlignment="1">
      <alignment horizontal="right" vertical="center"/>
    </xf>
    <xf numFmtId="2" fontId="1" fillId="8" borderId="0" xfId="0" applyNumberFormat="1" applyFont="1" applyFill="1"/>
    <xf numFmtId="4" fontId="9" fillId="3" borderId="10" xfId="0" applyNumberFormat="1" applyFont="1" applyFill="1" applyBorder="1" applyAlignment="1">
      <alignment horizontal="right" vertical="center"/>
    </xf>
    <xf numFmtId="0" fontId="1" fillId="0" borderId="3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 applyBorder="1"/>
    <xf numFmtId="0" fontId="34" fillId="0" borderId="0" xfId="0" applyFont="1"/>
    <xf numFmtId="2" fontId="34" fillId="0" borderId="0" xfId="0" applyNumberFormat="1" applyFont="1"/>
    <xf numFmtId="4" fontId="34" fillId="0" borderId="0" xfId="0" applyNumberFormat="1" applyFont="1"/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6" fillId="0" borderId="0" xfId="0" applyFont="1" applyProtection="1">
      <protection locked="0"/>
    </xf>
    <xf numFmtId="169" fontId="27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right"/>
      <protection locked="0"/>
    </xf>
    <xf numFmtId="170" fontId="27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8" fillId="0" borderId="0" xfId="0" applyFont="1" applyFill="1" applyAlignment="1" applyProtection="1">
      <alignment horizontal="right" vertical="top"/>
      <protection locked="0"/>
    </xf>
    <xf numFmtId="170" fontId="27" fillId="0" borderId="0" xfId="0" applyNumberFormat="1" applyFont="1" applyFill="1" applyAlignment="1" applyProtection="1">
      <alignment horizontal="right" vertical="top"/>
      <protection locked="0"/>
    </xf>
    <xf numFmtId="0" fontId="14" fillId="17" borderId="0" xfId="0" applyFont="1" applyFill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6" fontId="1" fillId="0" borderId="0" xfId="1" applyNumberFormat="1" applyFont="1" applyProtection="1"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24" borderId="22" xfId="0" applyFont="1" applyFill="1" applyBorder="1" applyAlignment="1" applyProtection="1">
      <alignment horizontal="center" wrapText="1"/>
      <protection locked="0"/>
    </xf>
    <xf numFmtId="4" fontId="37" fillId="29" borderId="26" xfId="0" applyNumberFormat="1" applyFont="1" applyFill="1" applyBorder="1" applyAlignment="1" applyProtection="1">
      <alignment horizontal="right" vertical="center"/>
      <protection locked="0"/>
    </xf>
    <xf numFmtId="4" fontId="37" fillId="29" borderId="30" xfId="0" applyNumberFormat="1" applyFont="1" applyFill="1" applyBorder="1" applyAlignment="1" applyProtection="1">
      <alignment horizontal="right" vertical="center"/>
      <protection locked="0"/>
    </xf>
    <xf numFmtId="4" fontId="37" fillId="30" borderId="26" xfId="0" applyNumberFormat="1" applyFont="1" applyFill="1" applyBorder="1" applyAlignment="1" applyProtection="1">
      <alignment horizontal="right" vertical="center"/>
      <protection locked="0"/>
    </xf>
    <xf numFmtId="4" fontId="37" fillId="30" borderId="30" xfId="0" applyNumberFormat="1" applyFont="1" applyFill="1" applyBorder="1" applyAlignment="1" applyProtection="1">
      <alignment horizontal="right" vertical="center"/>
      <protection locked="0"/>
    </xf>
    <xf numFmtId="4" fontId="38" fillId="31" borderId="26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Protection="1">
      <protection locked="0"/>
    </xf>
    <xf numFmtId="0" fontId="41" fillId="24" borderId="0" xfId="0" applyFont="1" applyFill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168" fontId="33" fillId="0" borderId="3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0" fillId="21" borderId="5" xfId="0" applyNumberFormat="1" applyFont="1" applyFill="1" applyBorder="1" applyAlignment="1" applyProtection="1">
      <alignment horizontal="right" vertical="center"/>
      <protection locked="0"/>
    </xf>
    <xf numFmtId="4" fontId="40" fillId="20" borderId="22" xfId="0" applyNumberFormat="1" applyFont="1" applyFill="1" applyBorder="1" applyAlignment="1" applyProtection="1">
      <alignment horizontal="right"/>
      <protection locked="0"/>
    </xf>
    <xf numFmtId="171" fontId="12" fillId="0" borderId="3" xfId="1" applyNumberFormat="1" applyFont="1" applyBorder="1" applyProtection="1">
      <protection locked="0"/>
    </xf>
    <xf numFmtId="14" fontId="16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3" xfId="0" applyNumberFormat="1" applyFont="1" applyFill="1" applyBorder="1" applyAlignment="1" applyProtection="1">
      <alignment horizontal="center" vertical="center" wrapText="1"/>
      <protection locked="0"/>
    </xf>
    <xf numFmtId="171" fontId="12" fillId="0" borderId="0" xfId="1" applyNumberFormat="1" applyFont="1" applyFill="1" applyBorder="1" applyProtection="1">
      <protection locked="0"/>
    </xf>
    <xf numFmtId="0" fontId="40" fillId="22" borderId="25" xfId="0" applyFont="1" applyFill="1" applyBorder="1" applyAlignment="1" applyProtection="1">
      <alignment horizontal="center"/>
      <protection locked="0"/>
    </xf>
    <xf numFmtId="0" fontId="41" fillId="22" borderId="25" xfId="0" applyFont="1" applyFill="1" applyBorder="1" applyAlignment="1" applyProtection="1">
      <alignment horizontal="center" wrapText="1"/>
      <protection locked="0"/>
    </xf>
    <xf numFmtId="0" fontId="41" fillId="0" borderId="3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24" borderId="0" xfId="0" applyFont="1" applyFill="1" applyAlignment="1" applyProtection="1">
      <alignment horizontal="center" vertical="center" wrapText="1"/>
      <protection locked="0"/>
    </xf>
    <xf numFmtId="0" fontId="31" fillId="24" borderId="0" xfId="0" applyFont="1" applyFill="1" applyAlignment="1" applyProtection="1">
      <alignment horizontal="center" vertical="center" wrapText="1"/>
      <protection locked="0"/>
    </xf>
    <xf numFmtId="0" fontId="32" fillId="20" borderId="22" xfId="0" applyFont="1" applyFill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  <xf numFmtId="4" fontId="30" fillId="36" borderId="5" xfId="0" applyNumberFormat="1" applyFont="1" applyFill="1" applyBorder="1" applyAlignment="1" applyProtection="1">
      <alignment horizontal="right" vertical="center"/>
      <protection locked="0"/>
    </xf>
    <xf numFmtId="4" fontId="38" fillId="30" borderId="26" xfId="0" applyNumberFormat="1" applyFont="1" applyFill="1" applyBorder="1" applyAlignment="1" applyProtection="1">
      <alignment horizontal="right" vertical="center"/>
      <protection locked="0"/>
    </xf>
    <xf numFmtId="4" fontId="35" fillId="35" borderId="3" xfId="0" applyNumberFormat="1" applyFont="1" applyFill="1" applyBorder="1"/>
    <xf numFmtId="4" fontId="1" fillId="34" borderId="3" xfId="0" applyNumberFormat="1" applyFont="1" applyFill="1" applyBorder="1"/>
    <xf numFmtId="0" fontId="50" fillId="0" borderId="0" xfId="0" applyFont="1" applyAlignment="1" applyProtection="1">
      <alignment vertical="center"/>
      <protection locked="0"/>
    </xf>
    <xf numFmtId="166" fontId="31" fillId="0" borderId="0" xfId="1" applyNumberFormat="1" applyFont="1" applyAlignment="1">
      <alignment vertical="center"/>
    </xf>
    <xf numFmtId="166" fontId="12" fillId="0" borderId="0" xfId="1" applyNumberFormat="1" applyFont="1" applyAlignment="1">
      <alignment vertical="center"/>
    </xf>
    <xf numFmtId="166" fontId="12" fillId="37" borderId="3" xfId="1" applyNumberFormat="1" applyFont="1" applyFill="1" applyBorder="1" applyAlignment="1">
      <alignment horizontal="center" vertical="center" wrapText="1"/>
    </xf>
    <xf numFmtId="0" fontId="41" fillId="0" borderId="11" xfId="0" applyFont="1" applyBorder="1"/>
    <xf numFmtId="0" fontId="34" fillId="0" borderId="11" xfId="0" applyFont="1" applyBorder="1"/>
    <xf numFmtId="0" fontId="1" fillId="0" borderId="11" xfId="0" applyFont="1" applyBorder="1"/>
    <xf numFmtId="0" fontId="1" fillId="15" borderId="0" xfId="0" applyFont="1" applyFill="1" applyProtection="1">
      <protection locked="0"/>
    </xf>
    <xf numFmtId="4" fontId="30" fillId="38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9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" fillId="0" borderId="0" xfId="0" applyFont="1" applyFill="1" applyBorder="1"/>
    <xf numFmtId="17" fontId="55" fillId="39" borderId="1" xfId="0" applyNumberFormat="1" applyFont="1" applyFill="1" applyBorder="1" applyAlignment="1">
      <alignment horizontal="center" vertical="center"/>
    </xf>
    <xf numFmtId="17" fontId="55" fillId="0" borderId="23" xfId="0" applyNumberFormat="1" applyFont="1" applyFill="1" applyBorder="1" applyAlignment="1">
      <alignment horizontal="center" vertical="center"/>
    </xf>
    <xf numFmtId="17" fontId="55" fillId="0" borderId="0" xfId="0" applyNumberFormat="1" applyFont="1" applyFill="1" applyBorder="1" applyAlignment="1">
      <alignment horizontal="center" vertical="center"/>
    </xf>
    <xf numFmtId="17" fontId="55" fillId="0" borderId="1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28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42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9" fillId="40" borderId="3" xfId="0" applyNumberFormat="1" applyFont="1" applyFill="1" applyBorder="1" applyAlignment="1">
      <alignment horizontal="right" vertical="center"/>
    </xf>
    <xf numFmtId="4" fontId="9" fillId="0" borderId="44" xfId="0" applyNumberFormat="1" applyFont="1" applyFill="1" applyBorder="1" applyAlignment="1">
      <alignment horizontal="right" vertical="center"/>
    </xf>
    <xf numFmtId="166" fontId="56" fillId="6" borderId="3" xfId="1" applyNumberFormat="1" applyFont="1" applyFill="1" applyBorder="1"/>
    <xf numFmtId="166" fontId="56" fillId="0" borderId="44" xfId="1" applyNumberFormat="1" applyFont="1" applyFill="1" applyBorder="1"/>
    <xf numFmtId="166" fontId="56" fillId="0" borderId="0" xfId="1" applyNumberFormat="1" applyFont="1" applyFill="1" applyBorder="1"/>
    <xf numFmtId="0" fontId="8" fillId="8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/>
    <xf numFmtId="0" fontId="2" fillId="0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9" fillId="3" borderId="45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 wrapText="1"/>
    </xf>
    <xf numFmtId="0" fontId="3" fillId="10" borderId="18" xfId="0" applyNumberFormat="1" applyFont="1" applyFill="1" applyBorder="1" applyAlignment="1">
      <alignment vertical="center"/>
    </xf>
    <xf numFmtId="0" fontId="4" fillId="1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2" fontId="57" fillId="25" borderId="10" xfId="1" applyNumberFormat="1" applyFont="1" applyFill="1" applyBorder="1" applyAlignment="1">
      <alignment horizontal="right" vertical="center" wrapText="1"/>
    </xf>
    <xf numFmtId="0" fontId="12" fillId="0" borderId="0" xfId="0" quotePrefix="1" applyFont="1"/>
    <xf numFmtId="169" fontId="27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horizontal="center"/>
      <protection locked="0"/>
    </xf>
    <xf numFmtId="166" fontId="12" fillId="15" borderId="3" xfId="1" applyNumberFormat="1" applyFont="1" applyFill="1" applyBorder="1" applyAlignment="1" applyProtection="1">
      <alignment horizontal="center" vertical="center" wrapText="1"/>
      <protection locked="0"/>
    </xf>
    <xf numFmtId="171" fontId="41" fillId="22" borderId="3" xfId="1" applyNumberFormat="1" applyFont="1" applyFill="1" applyBorder="1" applyAlignment="1" applyProtection="1">
      <alignment vertical="center"/>
      <protection locked="0"/>
    </xf>
    <xf numFmtId="166" fontId="41" fillId="22" borderId="3" xfId="1" applyNumberFormat="1" applyFont="1" applyFill="1" applyBorder="1" applyAlignment="1" applyProtection="1">
      <alignment vertical="center"/>
      <protection locked="0"/>
    </xf>
    <xf numFmtId="0" fontId="47" fillId="22" borderId="0" xfId="0" applyFont="1" applyFill="1" applyAlignment="1" applyProtection="1">
      <alignment vertical="center"/>
      <protection locked="0"/>
    </xf>
    <xf numFmtId="0" fontId="47" fillId="22" borderId="0" xfId="0" applyFont="1" applyFill="1"/>
    <xf numFmtId="171" fontId="41" fillId="37" borderId="3" xfId="1" applyNumberFormat="1" applyFont="1" applyFill="1" applyBorder="1" applyAlignment="1" applyProtection="1">
      <alignment horizontal="right" vertical="center" wrapText="1"/>
      <protection locked="0"/>
    </xf>
    <xf numFmtId="0" fontId="41" fillId="37" borderId="22" xfId="0" applyFont="1" applyFill="1" applyBorder="1" applyAlignment="1" applyProtection="1">
      <alignment horizontal="right" wrapText="1"/>
      <protection locked="0"/>
    </xf>
    <xf numFmtId="0" fontId="47" fillId="0" borderId="0" xfId="0" applyFont="1"/>
    <xf numFmtId="4" fontId="30" fillId="41" borderId="5" xfId="0" applyNumberFormat="1" applyFont="1" applyFill="1" applyBorder="1" applyAlignment="1" applyProtection="1">
      <alignment horizontal="right" vertical="center"/>
      <protection locked="0"/>
    </xf>
    <xf numFmtId="171" fontId="41" fillId="0" borderId="43" xfId="1" applyNumberFormat="1" applyFont="1" applyFill="1" applyBorder="1" applyAlignment="1" applyProtection="1">
      <alignment vertical="center"/>
      <protection locked="0"/>
    </xf>
    <xf numFmtId="171" fontId="41" fillId="0" borderId="43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11" fillId="0" borderId="46" xfId="0" applyFont="1" applyBorder="1"/>
    <xf numFmtId="0" fontId="1" fillId="42" borderId="0" xfId="0" applyFont="1" applyFill="1"/>
    <xf numFmtId="4" fontId="11" fillId="42" borderId="0" xfId="0" applyNumberFormat="1" applyFont="1" applyFill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6" xfId="0" applyNumberFormat="1" applyFont="1" applyBorder="1"/>
    <xf numFmtId="4" fontId="1" fillId="0" borderId="44" xfId="0" applyNumberFormat="1" applyFont="1" applyBorder="1"/>
    <xf numFmtId="4" fontId="1" fillId="0" borderId="49" xfId="0" applyNumberFormat="1" applyFont="1" applyBorder="1"/>
    <xf numFmtId="4" fontId="1" fillId="0" borderId="46" xfId="0" applyNumberFormat="1" applyFont="1" applyBorder="1"/>
    <xf numFmtId="4" fontId="58" fillId="23" borderId="10" xfId="0" applyNumberFormat="1" applyFont="1" applyFill="1" applyBorder="1"/>
    <xf numFmtId="4" fontId="58" fillId="23" borderId="11" xfId="0" applyNumberFormat="1" applyFont="1" applyFill="1" applyBorder="1"/>
    <xf numFmtId="4" fontId="58" fillId="23" borderId="5" xfId="0" applyNumberFormat="1" applyFont="1" applyFill="1" applyBorder="1"/>
    <xf numFmtId="4" fontId="1" fillId="0" borderId="44" xfId="0" applyNumberFormat="1" applyFont="1" applyFill="1" applyBorder="1"/>
    <xf numFmtId="4" fontId="1" fillId="0" borderId="0" xfId="0" applyNumberFormat="1" applyFont="1" applyFill="1" applyBorder="1"/>
    <xf numFmtId="4" fontId="1" fillId="0" borderId="16" xfId="0" applyNumberFormat="1" applyFont="1" applyFill="1" applyBorder="1"/>
    <xf numFmtId="0" fontId="23" fillId="43" borderId="0" xfId="0" applyFont="1" applyFill="1" applyAlignment="1">
      <alignment horizontal="centerContinuous" vertical="center"/>
    </xf>
    <xf numFmtId="0" fontId="1" fillId="43" borderId="0" xfId="0" applyFont="1" applyFill="1"/>
    <xf numFmtId="0" fontId="34" fillId="43" borderId="0" xfId="0" applyFont="1" applyFill="1"/>
    <xf numFmtId="0" fontId="12" fillId="43" borderId="0" xfId="0" applyFont="1" applyFill="1"/>
    <xf numFmtId="0" fontId="0" fillId="43" borderId="0" xfId="0" applyFill="1"/>
    <xf numFmtId="0" fontId="41" fillId="43" borderId="0" xfId="0" applyFont="1" applyFill="1"/>
    <xf numFmtId="0" fontId="47" fillId="43" borderId="0" xfId="0" applyFont="1" applyFill="1"/>
    <xf numFmtId="0" fontId="49" fillId="43" borderId="0" xfId="0" applyFont="1" applyFill="1" applyAlignment="1">
      <alignment horizontal="left"/>
    </xf>
    <xf numFmtId="0" fontId="51" fillId="43" borderId="22" xfId="0" applyFont="1" applyFill="1" applyBorder="1" applyAlignment="1">
      <alignment horizontal="center"/>
    </xf>
    <xf numFmtId="0" fontId="48" fillId="43" borderId="14" xfId="0" applyFont="1" applyFill="1" applyBorder="1" applyAlignment="1">
      <alignment vertical="center"/>
    </xf>
    <xf numFmtId="0" fontId="52" fillId="43" borderId="38" xfId="0" applyFont="1" applyFill="1" applyBorder="1" applyAlignment="1">
      <alignment horizontal="center" vertical="center"/>
    </xf>
    <xf numFmtId="0" fontId="48" fillId="43" borderId="37" xfId="0" applyFont="1" applyFill="1" applyBorder="1" applyAlignment="1">
      <alignment horizontal="center" vertical="center" wrapText="1"/>
    </xf>
    <xf numFmtId="0" fontId="25" fillId="43" borderId="0" xfId="0" applyFont="1" applyFill="1"/>
    <xf numFmtId="0" fontId="24" fillId="43" borderId="0" xfId="2" applyFill="1" applyAlignment="1" applyProtection="1"/>
    <xf numFmtId="0" fontId="59" fillId="43" borderId="0" xfId="0" applyFont="1" applyFill="1"/>
    <xf numFmtId="0" fontId="38" fillId="26" borderId="15" xfId="0" applyFont="1" applyFill="1" applyBorder="1" applyAlignment="1">
      <alignment vertical="center"/>
    </xf>
    <xf numFmtId="2" fontId="38" fillId="26" borderId="47" xfId="0" applyNumberFormat="1" applyFont="1" applyFill="1" applyBorder="1" applyAlignment="1">
      <alignment horizontal="center" vertical="center"/>
    </xf>
    <xf numFmtId="166" fontId="38" fillId="26" borderId="47" xfId="1" applyNumberFormat="1" applyFont="1" applyFill="1" applyBorder="1" applyAlignment="1">
      <alignment horizontal="center" vertical="center"/>
    </xf>
    <xf numFmtId="166" fontId="38" fillId="26" borderId="48" xfId="1" applyNumberFormat="1" applyFont="1" applyFill="1" applyBorder="1" applyAlignment="1">
      <alignment horizontal="center" vertical="center"/>
    </xf>
    <xf numFmtId="0" fontId="16" fillId="43" borderId="19" xfId="0" applyFont="1" applyFill="1" applyBorder="1" applyAlignment="1">
      <alignment vertical="center"/>
    </xf>
    <xf numFmtId="2" fontId="16" fillId="43" borderId="36" xfId="0" applyNumberFormat="1" applyFont="1" applyFill="1" applyBorder="1" applyAlignment="1">
      <alignment horizontal="center" vertical="center"/>
    </xf>
    <xf numFmtId="166" fontId="16" fillId="43" borderId="36" xfId="1" applyNumberFormat="1" applyFont="1" applyFill="1" applyBorder="1" applyAlignment="1">
      <alignment horizontal="center" vertical="center"/>
    </xf>
    <xf numFmtId="0" fontId="60" fillId="0" borderId="0" xfId="0" applyFont="1"/>
    <xf numFmtId="4" fontId="32" fillId="0" borderId="0" xfId="0" applyNumberFormat="1" applyFont="1"/>
    <xf numFmtId="4" fontId="32" fillId="42" borderId="0" xfId="0" applyNumberFormat="1" applyFont="1" applyFill="1"/>
    <xf numFmtId="0" fontId="6" fillId="10" borderId="0" xfId="0" applyNumberFormat="1" applyFont="1" applyFill="1" applyBorder="1" applyAlignment="1">
      <alignment horizontal="center" vertical="center" wrapText="1"/>
    </xf>
    <xf numFmtId="0" fontId="3" fillId="10" borderId="0" xfId="0" applyNumberFormat="1" applyFont="1" applyFill="1" applyBorder="1" applyAlignment="1">
      <alignment horizontal="left" vertical="center"/>
    </xf>
    <xf numFmtId="0" fontId="4" fillId="1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48" fillId="43" borderId="38" xfId="0" applyFont="1" applyFill="1" applyBorder="1" applyAlignment="1">
      <alignment horizontal="center" vertical="center" wrapText="1"/>
    </xf>
    <xf numFmtId="0" fontId="1" fillId="43" borderId="39" xfId="0" applyFont="1" applyFill="1" applyBorder="1" applyAlignment="1">
      <alignment horizontal="center" vertical="center" wrapText="1"/>
    </xf>
    <xf numFmtId="171" fontId="16" fillId="43" borderId="36" xfId="1" applyNumberFormat="1" applyFont="1" applyFill="1" applyBorder="1" applyAlignment="1">
      <alignment horizontal="center" vertical="center"/>
    </xf>
    <xf numFmtId="171" fontId="1" fillId="43" borderId="20" xfId="0" applyNumberFormat="1" applyFont="1" applyFill="1" applyBorder="1" applyAlignment="1">
      <alignment horizontal="center" vertical="center"/>
    </xf>
    <xf numFmtId="171" fontId="38" fillId="26" borderId="40" xfId="1" applyNumberFormat="1" applyFont="1" applyFill="1" applyBorder="1" applyAlignment="1">
      <alignment horizontal="center" vertical="center"/>
    </xf>
    <xf numFmtId="171" fontId="35" fillId="26" borderId="41" xfId="0" applyNumberFormat="1" applyFont="1" applyFill="1" applyBorder="1" applyAlignment="1">
      <alignment horizontal="center" vertical="center"/>
    </xf>
    <xf numFmtId="14" fontId="16" fillId="0" borderId="23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0" fontId="12" fillId="15" borderId="0" xfId="0" applyFont="1" applyFill="1" applyAlignment="1" applyProtection="1">
      <alignment horizontal="center" vertical="center"/>
      <protection locked="0"/>
    </xf>
    <xf numFmtId="0" fontId="12" fillId="15" borderId="0" xfId="0" applyFont="1" applyFill="1" applyAlignment="1">
      <alignment horizontal="center" vertical="center"/>
    </xf>
    <xf numFmtId="0" fontId="43" fillId="32" borderId="0" xfId="0" applyFont="1" applyFill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31" fillId="35" borderId="0" xfId="0" applyFont="1" applyFill="1" applyAlignment="1" applyProtection="1">
      <alignment horizontal="center" wrapText="1"/>
      <protection locked="0"/>
    </xf>
    <xf numFmtId="0" fontId="10" fillId="35" borderId="24" xfId="0" applyFont="1" applyFill="1" applyBorder="1" applyAlignment="1" applyProtection="1">
      <alignment horizontal="center" wrapText="1"/>
      <protection locked="0"/>
    </xf>
    <xf numFmtId="0" fontId="31" fillId="34" borderId="0" xfId="0" applyFont="1" applyFill="1" applyAlignment="1" applyProtection="1">
      <alignment horizontal="center" wrapText="1"/>
      <protection locked="0"/>
    </xf>
    <xf numFmtId="0" fontId="10" fillId="34" borderId="24" xfId="0" applyFont="1" applyFill="1" applyBorder="1" applyAlignment="1" applyProtection="1">
      <alignment horizontal="center" wrapText="1"/>
      <protection locked="0"/>
    </xf>
    <xf numFmtId="0" fontId="31" fillId="26" borderId="0" xfId="0" applyFont="1" applyFill="1" applyAlignment="1" applyProtection="1">
      <alignment horizontal="center" wrapText="1"/>
      <protection locked="0"/>
    </xf>
    <xf numFmtId="0" fontId="31" fillId="26" borderId="24" xfId="0" applyFont="1" applyFill="1" applyBorder="1" applyAlignment="1" applyProtection="1">
      <alignment horizontal="center" wrapText="1"/>
      <protection locked="0"/>
    </xf>
    <xf numFmtId="0" fontId="44" fillId="18" borderId="3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3" xfId="0" applyFont="1" applyBorder="1" applyAlignment="1" applyProtection="1">
      <protection locked="0"/>
    </xf>
    <xf numFmtId="0" fontId="39" fillId="26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4" fillId="19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19" borderId="32" xfId="0" applyNumberFormat="1" applyFont="1" applyFill="1" applyBorder="1" applyAlignment="1" applyProtection="1">
      <alignment horizontal="center" vertical="center"/>
      <protection locked="0"/>
    </xf>
    <xf numFmtId="0" fontId="14" fillId="19" borderId="33" xfId="0" applyNumberFormat="1" applyFont="1" applyFill="1" applyBorder="1" applyAlignment="1" applyProtection="1">
      <alignment horizontal="center" vertical="center"/>
      <protection locked="0"/>
    </xf>
    <xf numFmtId="0" fontId="14" fillId="19" borderId="27" xfId="0" applyNumberFormat="1" applyFont="1" applyFill="1" applyBorder="1" applyAlignment="1" applyProtection="1">
      <alignment horizontal="center" vertical="center"/>
      <protection locked="0"/>
    </xf>
    <xf numFmtId="0" fontId="44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18" borderId="18" xfId="0" applyNumberFormat="1" applyFont="1" applyFill="1" applyBorder="1" applyAlignment="1" applyProtection="1">
      <alignment horizontal="center" vertical="center" wrapText="1"/>
      <protection locked="0"/>
    </xf>
    <xf numFmtId="0" fontId="44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44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44" fillId="18" borderId="7" xfId="0" applyNumberFormat="1" applyFont="1" applyFill="1" applyBorder="1" applyAlignment="1" applyProtection="1">
      <alignment horizontal="center" vertical="center" wrapText="1"/>
      <protection locked="0"/>
    </xf>
    <xf numFmtId="0" fontId="44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14" fontId="16" fillId="0" borderId="24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wrapText="1"/>
      <protection locked="0"/>
    </xf>
    <xf numFmtId="0" fontId="39" fillId="26" borderId="29" xfId="0" applyFont="1" applyFill="1" applyBorder="1" applyAlignment="1" applyProtection="1">
      <alignment horizontal="center" vertical="center" wrapText="1"/>
      <protection locked="0"/>
    </xf>
    <xf numFmtId="0" fontId="6" fillId="10" borderId="0" xfId="0" applyNumberFormat="1" applyFont="1" applyFill="1" applyBorder="1" applyAlignment="1">
      <alignment horizontal="left" vertical="center"/>
    </xf>
    <xf numFmtId="0" fontId="54" fillId="10" borderId="0" xfId="0" applyNumberFormat="1" applyFont="1" applyFill="1" applyBorder="1" applyAlignment="1">
      <alignment vertical="center"/>
    </xf>
  </cellXfs>
  <cellStyles count="5">
    <cellStyle name="Hyperlink" xfId="2" builtinId="8"/>
    <cellStyle name="Normal" xfId="0" builtinId="0"/>
    <cellStyle name="Normal 2" xfId="3"/>
    <cellStyle name="Normal 3" xfId="4"/>
    <cellStyle name="Percent" xfId="1" builtinId="5"/>
  </cellStyles>
  <dxfs count="6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Heavy Lamb carcases</a:t>
            </a:r>
          </a:p>
        </c:rich>
      </c:tx>
      <c:layout>
        <c:manualLayout>
          <c:xMode val="edge"/>
          <c:yMode val="edge"/>
          <c:x val="0.15470487115628118"/>
          <c:y val="3.0549871494753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2232854864433"/>
          <c:y val="0.17311608961303462"/>
          <c:w val="0.86124401913875603"/>
          <c:h val="0.72708757637474541"/>
        </c:manualLayout>
      </c:layout>
      <c:lineChart>
        <c:grouping val="standard"/>
        <c:varyColors val="0"/>
        <c:ser>
          <c:idx val="4"/>
          <c:order val="0"/>
          <c:tx>
            <c:v>Poland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264.8245</c:v>
              </c:pt>
              <c:pt idx="1">
                <c:v>270.34559999999999</c:v>
              </c:pt>
              <c:pt idx="2">
                <c:v>265.22219999999999</c:v>
              </c:pt>
              <c:pt idx="3">
                <c:v>362.83280000000002</c:v>
              </c:pt>
              <c:pt idx="4">
                <c:v>342.31470000000002</c:v>
              </c:pt>
              <c:pt idx="5">
                <c:v>332.9187</c:v>
              </c:pt>
              <c:pt idx="6">
                <c:v>315.59630000000004</c:v>
              </c:pt>
              <c:pt idx="7">
                <c:v>317.74040000000002</c:v>
              </c:pt>
              <c:pt idx="8">
                <c:v>315.39089999999999</c:v>
              </c:pt>
              <c:pt idx="9">
                <c:v>322.73869999999999</c:v>
              </c:pt>
              <c:pt idx="10">
                <c:v>320.7398</c:v>
              </c:pt>
              <c:pt idx="11">
                <c:v>328.02370000000002</c:v>
              </c:pt>
              <c:pt idx="12">
                <c:v>320.30270000000002</c:v>
              </c:pt>
              <c:pt idx="13">
                <c:v>323.72680000000003</c:v>
              </c:pt>
              <c:pt idx="14">
                <c:v>328.88319999999999</c:v>
              </c:pt>
              <c:pt idx="15">
                <c:v>337.22070000000002</c:v>
              </c:pt>
              <c:pt idx="16">
                <c:v>331.42590000000001</c:v>
              </c:pt>
              <c:pt idx="17">
                <c:v>328.01550000000003</c:v>
              </c:pt>
              <c:pt idx="18">
                <c:v>335.09860000000003</c:v>
              </c:pt>
              <c:pt idx="19">
                <c:v>332.68720000000002</c:v>
              </c:pt>
              <c:pt idx="20">
                <c:v>338.88220000000001</c:v>
              </c:pt>
              <c:pt idx="21">
                <c:v>336.2269</c:v>
              </c:pt>
              <c:pt idx="22">
                <c:v>331.66800000000001</c:v>
              </c:pt>
              <c:pt idx="23">
                <c:v>332.18950000000001</c:v>
              </c:pt>
              <c:pt idx="24">
                <c:v>330.41040000000004</c:v>
              </c:pt>
              <c:pt idx="25">
                <c:v>315.82800000000003</c:v>
              </c:pt>
              <c:pt idx="26">
                <c:v>323.26870000000002</c:v>
              </c:pt>
              <c:pt idx="27">
                <c:v>325.82210000000003</c:v>
              </c:pt>
              <c:pt idx="28">
                <c:v>311.447</c:v>
              </c:pt>
              <c:pt idx="29">
                <c:v>317.89109999999999</c:v>
              </c:pt>
              <c:pt idx="30">
                <c:v>323.74119999999999</c:v>
              </c:pt>
              <c:pt idx="31">
                <c:v>326.6277</c:v>
              </c:pt>
              <c:pt idx="32">
                <c:v>317.12</c:v>
              </c:pt>
              <c:pt idx="33">
                <c:v>316.55880000000002</c:v>
              </c:pt>
              <c:pt idx="34">
                <c:v>320.59970000000004</c:v>
              </c:pt>
              <c:pt idx="35">
                <c:v>319.06110000000001</c:v>
              </c:pt>
              <c:pt idx="36">
                <c:v>317.17140000000001</c:v>
              </c:pt>
              <c:pt idx="37">
                <c:v>316.15820000000002</c:v>
              </c:pt>
              <c:pt idx="38">
                <c:v>330.70980000000003</c:v>
              </c:pt>
              <c:pt idx="39">
                <c:v>326.47720000000004</c:v>
              </c:pt>
              <c:pt idx="40">
                <c:v>326.36799999999999</c:v>
              </c:pt>
              <c:pt idx="41">
                <c:v>343.77199999999999</c:v>
              </c:pt>
              <c:pt idx="42">
                <c:v>327.3809</c:v>
              </c:pt>
              <c:pt idx="43">
                <c:v>324.80889999999999</c:v>
              </c:pt>
              <c:pt idx="44">
                <c:v>322.10079999999999</c:v>
              </c:pt>
              <c:pt idx="45">
                <c:v>329.1574</c:v>
              </c:pt>
              <c:pt idx="46">
                <c:v>332.66740000000004</c:v>
              </c:pt>
              <c:pt idx="47">
                <c:v>331.49889999999999</c:v>
              </c:pt>
              <c:pt idx="48">
                <c:v>333.07300000000004</c:v>
              </c:pt>
              <c:pt idx="49">
                <c:v>437.73990000000003</c:v>
              </c:pt>
              <c:pt idx="50">
                <c:v>425.47050000000002</c:v>
              </c:pt>
              <c:pt idx="51">
                <c:v>426.61200000000002</c:v>
              </c:pt>
              <c:pt idx="52">
                <c:v>430.85920000000004</c:v>
              </c:pt>
              <c:pt idx="53">
                <c:v>433.3048</c:v>
              </c:pt>
              <c:pt idx="54">
                <c:v>437.70240000000001</c:v>
              </c:pt>
              <c:pt idx="55">
                <c:v>438.81310000000002</c:v>
              </c:pt>
              <c:pt idx="56">
                <c:v>376.08</c:v>
              </c:pt>
              <c:pt idx="57">
                <c:v>380.72710000000001</c:v>
              </c:pt>
              <c:pt idx="58">
                <c:v>378.4479</c:v>
              </c:pt>
              <c:pt idx="59">
                <c:v>383.36590000000001</c:v>
              </c:pt>
              <c:pt idx="60">
                <c:v>385.73940000000005</c:v>
              </c:pt>
              <c:pt idx="61">
                <c:v>392.57170000000002</c:v>
              </c:pt>
              <c:pt idx="62">
                <c:v>428.61310000000003</c:v>
              </c:pt>
              <c:pt idx="63">
                <c:v>428.96780000000001</c:v>
              </c:pt>
              <c:pt idx="64">
                <c:v>369.98810000000003</c:v>
              </c:pt>
              <c:pt idx="65">
                <c:v>372.63230000000004</c:v>
              </c:pt>
              <c:pt idx="66">
                <c:v>373.91320000000002</c:v>
              </c:pt>
              <c:pt idx="67">
                <c:v>374.29500000000002</c:v>
              </c:pt>
              <c:pt idx="68">
                <c:v>373.04450000000003</c:v>
              </c:pt>
              <c:pt idx="69">
                <c:v>370.351</c:v>
              </c:pt>
              <c:pt idx="70">
                <c:v>359.13220000000001</c:v>
              </c:pt>
              <c:pt idx="71">
                <c:v>349.30930000000001</c:v>
              </c:pt>
              <c:pt idx="72">
                <c:v>324.14550000000003</c:v>
              </c:pt>
              <c:pt idx="73">
                <c:v>322.25470000000001</c:v>
              </c:pt>
              <c:pt idx="74">
                <c:v>321.50650000000002</c:v>
              </c:pt>
              <c:pt idx="75">
                <c:v>320.67630000000003</c:v>
              </c:pt>
              <c:pt idx="76">
                <c:v>324.58609999999999</c:v>
              </c:pt>
              <c:pt idx="77">
                <c:v>323.93920000000003</c:v>
              </c:pt>
              <c:pt idx="78">
                <c:v>312.66860000000003</c:v>
              </c:pt>
              <c:pt idx="79">
                <c:v>316.21730000000002</c:v>
              </c:pt>
              <c:pt idx="80">
                <c:v>318.33969999999999</c:v>
              </c:pt>
              <c:pt idx="81">
                <c:v>316.55900000000003</c:v>
              </c:pt>
              <c:pt idx="82">
                <c:v>317.13920000000002</c:v>
              </c:pt>
              <c:pt idx="83">
                <c:v>319.2176</c:v>
              </c:pt>
              <c:pt idx="84">
                <c:v>318.53730000000002</c:v>
              </c:pt>
              <c:pt idx="85">
                <c:v>320.86009999999999</c:v>
              </c:pt>
              <c:pt idx="86">
                <c:v>319.06120000000004</c:v>
              </c:pt>
              <c:pt idx="87">
                <c:v>320.38200000000001</c:v>
              </c:pt>
              <c:pt idx="88">
                <c:v>354.83</c:v>
              </c:pt>
              <c:pt idx="89">
                <c:v>346.79610000000002</c:v>
              </c:pt>
              <c:pt idx="90">
                <c:v>329.99170000000004</c:v>
              </c:pt>
              <c:pt idx="91">
                <c:v>329.88339999999999</c:v>
              </c:pt>
              <c:pt idx="92">
                <c:v>330.02030000000002</c:v>
              </c:pt>
              <c:pt idx="93">
                <c:v>331.82040000000001</c:v>
              </c:pt>
              <c:pt idx="94">
                <c:v>331.31810000000002</c:v>
              </c:pt>
              <c:pt idx="95">
                <c:v>331.54759999999999</c:v>
              </c:pt>
              <c:pt idx="96">
                <c:v>333.35410000000002</c:v>
              </c:pt>
              <c:pt idx="97">
                <c:v>334.98500000000001</c:v>
              </c:pt>
              <c:pt idx="98">
                <c:v>350.0736</c:v>
              </c:pt>
              <c:pt idx="99">
                <c:v>301.1979</c:v>
              </c:pt>
              <c:pt idx="100">
                <c:v>297.67470000000003</c:v>
              </c:pt>
              <c:pt idx="101">
                <c:v>407.40940000000001</c:v>
              </c:pt>
              <c:pt idx="102">
                <c:v>413.61260000000004</c:v>
              </c:pt>
              <c:pt idx="103">
                <c:v>414.7715</c:v>
              </c:pt>
              <c:pt idx="104">
                <c:v>415.78880000000004</c:v>
              </c:pt>
              <c:pt idx="105">
                <c:v>422.26570000000004</c:v>
              </c:pt>
              <c:pt idx="106">
                <c:v>426.02350000000001</c:v>
              </c:pt>
              <c:pt idx="107">
                <c:v>425.79599999999999</c:v>
              </c:pt>
              <c:pt idx="108">
                <c:v>424.56540000000001</c:v>
              </c:pt>
              <c:pt idx="109">
                <c:v>350.44200000000001</c:v>
              </c:pt>
              <c:pt idx="110">
                <c:v>355.44330000000002</c:v>
              </c:pt>
              <c:pt idx="111">
                <c:v>363.685</c:v>
              </c:pt>
              <c:pt idx="112">
                <c:v>361.899</c:v>
              </c:pt>
              <c:pt idx="113">
                <c:v>363.07100000000003</c:v>
              </c:pt>
              <c:pt idx="114">
                <c:v>390.25460000000004</c:v>
              </c:pt>
              <c:pt idx="115">
                <c:v>405.66669999999999</c:v>
              </c:pt>
              <c:pt idx="116">
                <c:v>389.00300000000004</c:v>
              </c:pt>
              <c:pt idx="117">
                <c:v>415.35290000000003</c:v>
              </c:pt>
              <c:pt idx="118">
                <c:v>413.05350000000004</c:v>
              </c:pt>
              <c:pt idx="119">
                <c:v>420.23690000000005</c:v>
              </c:pt>
              <c:pt idx="120">
                <c:v>424.77839999999998</c:v>
              </c:pt>
              <c:pt idx="121">
                <c:v>402.26680000000005</c:v>
              </c:pt>
              <c:pt idx="122">
                <c:v>402.0865</c:v>
              </c:pt>
              <c:pt idx="123">
                <c:v>413.80520000000001</c:v>
              </c:pt>
              <c:pt idx="124">
                <c:v>436.97810000000004</c:v>
              </c:pt>
              <c:pt idx="125">
                <c:v>391.02570000000003</c:v>
              </c:pt>
              <c:pt idx="126">
                <c:v>405.8981</c:v>
              </c:pt>
              <c:pt idx="127">
                <c:v>397.62540000000001</c:v>
              </c:pt>
              <c:pt idx="128">
                <c:v>400.48680000000002</c:v>
              </c:pt>
              <c:pt idx="129">
                <c:v>369.15460000000002</c:v>
              </c:pt>
              <c:pt idx="130">
                <c:v>393.99040000000002</c:v>
              </c:pt>
              <c:pt idx="131">
                <c:v>388.69050000000004</c:v>
              </c:pt>
              <c:pt idx="132">
                <c:v>418.1739</c:v>
              </c:pt>
              <c:pt idx="133">
                <c:v>391.64350000000002</c:v>
              </c:pt>
              <c:pt idx="134">
                <c:v>376.95190000000002</c:v>
              </c:pt>
              <c:pt idx="135">
                <c:v>374.94749999999999</c:v>
              </c:pt>
              <c:pt idx="136">
                <c:v>367.11040000000003</c:v>
              </c:pt>
              <c:pt idx="137">
                <c:v>367.36720000000003</c:v>
              </c:pt>
              <c:pt idx="138">
                <c:v>354.97190000000001</c:v>
              </c:pt>
              <c:pt idx="139">
                <c:v>355.20570000000004</c:v>
              </c:pt>
              <c:pt idx="140">
                <c:v>363.29360000000003</c:v>
              </c:pt>
              <c:pt idx="141">
                <c:v>400.5813</c:v>
              </c:pt>
              <c:pt idx="142">
                <c:v>377.0652</c:v>
              </c:pt>
              <c:pt idx="143">
                <c:v>377.89120000000003</c:v>
              </c:pt>
              <c:pt idx="144">
                <c:v>353.44900000000001</c:v>
              </c:pt>
              <c:pt idx="145">
                <c:v>333.46140000000003</c:v>
              </c:pt>
              <c:pt idx="146">
                <c:v>360.04430000000002</c:v>
              </c:pt>
              <c:pt idx="147">
                <c:v>324.4744</c:v>
              </c:pt>
              <c:pt idx="148">
                <c:v>368.69800000000004</c:v>
              </c:pt>
              <c:pt idx="149">
                <c:v>367.28829999999999</c:v>
              </c:pt>
              <c:pt idx="150">
                <c:v>364.50450000000001</c:v>
              </c:pt>
              <c:pt idx="151">
                <c:v>346.24979999999999</c:v>
              </c:pt>
              <c:pt idx="152">
                <c:v>430.8109</c:v>
              </c:pt>
              <c:pt idx="153">
                <c:v>443.51160000000004</c:v>
              </c:pt>
              <c:pt idx="154">
                <c:v>448.36620000000005</c:v>
              </c:pt>
              <c:pt idx="155">
                <c:v>455.28540000000004</c:v>
              </c:pt>
              <c:pt idx="156">
                <c:v>457.81310000000002</c:v>
              </c:pt>
              <c:pt idx="157">
                <c:v>452.5634</c:v>
              </c:pt>
              <c:pt idx="158">
                <c:v>409.64499999999998</c:v>
              </c:pt>
              <c:pt idx="159">
                <c:v>406.28630000000004</c:v>
              </c:pt>
              <c:pt idx="160">
                <c:v>414.33499999999998</c:v>
              </c:pt>
              <c:pt idx="161">
                <c:v>449.59050000000002</c:v>
              </c:pt>
              <c:pt idx="162">
                <c:v>445.86330000000004</c:v>
              </c:pt>
              <c:pt idx="163">
                <c:v>370.56720000000001</c:v>
              </c:pt>
              <c:pt idx="164">
                <c:v>431.4957</c:v>
              </c:pt>
              <c:pt idx="165">
                <c:v>403.92529999999999</c:v>
              </c:pt>
              <c:pt idx="166">
                <c:v>411.54400000000004</c:v>
              </c:pt>
              <c:pt idx="167">
                <c:v>405.55060000000003</c:v>
              </c:pt>
              <c:pt idx="168">
                <c:v>426.44550000000004</c:v>
              </c:pt>
              <c:pt idx="169">
                <c:v>414.02140000000003</c:v>
              </c:pt>
              <c:pt idx="170">
                <c:v>416.89490000000001</c:v>
              </c:pt>
              <c:pt idx="171">
                <c:v>416.34050000000002</c:v>
              </c:pt>
              <c:pt idx="172">
                <c:v>421.79510000000005</c:v>
              </c:pt>
              <c:pt idx="173">
                <c:v>415.97770000000003</c:v>
              </c:pt>
              <c:pt idx="174">
                <c:v>413.40440000000001</c:v>
              </c:pt>
              <c:pt idx="175">
                <c:v>409.47950000000003</c:v>
              </c:pt>
              <c:pt idx="176">
                <c:v>402.83510000000001</c:v>
              </c:pt>
              <c:pt idx="177">
                <c:v>369.14879999999999</c:v>
              </c:pt>
              <c:pt idx="178">
                <c:v>366.29140000000001</c:v>
              </c:pt>
              <c:pt idx="179">
                <c:v>378.52850000000001</c:v>
              </c:pt>
              <c:pt idx="180">
                <c:v>379.06980000000004</c:v>
              </c:pt>
              <c:pt idx="181">
                <c:v>373.59980000000002</c:v>
              </c:pt>
              <c:pt idx="182">
                <c:v>393.16239999999999</c:v>
              </c:pt>
              <c:pt idx="183">
                <c:v>379.01400000000001</c:v>
              </c:pt>
              <c:pt idx="184">
                <c:v>379.96519999999998</c:v>
              </c:pt>
              <c:pt idx="185">
                <c:v>361.33850000000001</c:v>
              </c:pt>
              <c:pt idx="186">
                <c:v>381.71629999999999</c:v>
              </c:pt>
              <c:pt idx="187">
                <c:v>387.95249999999999</c:v>
              </c:pt>
              <c:pt idx="188">
                <c:v>390.88619999999997</c:v>
              </c:pt>
              <c:pt idx="189">
                <c:v>402.22719999999998</c:v>
              </c:pt>
              <c:pt idx="190">
                <c:v>373.80450000000002</c:v>
              </c:pt>
              <c:pt idx="191">
                <c:v>385.53649999999999</c:v>
              </c:pt>
              <c:pt idx="192">
                <c:v>382.51139999999998</c:v>
              </c:pt>
              <c:pt idx="193">
                <c:v>369.3655</c:v>
              </c:pt>
              <c:pt idx="194">
                <c:v>392.30950000000001</c:v>
              </c:pt>
              <c:pt idx="195">
                <c:v>367.4298</c:v>
              </c:pt>
              <c:pt idx="196">
                <c:v>384.77260000000001</c:v>
              </c:pt>
              <c:pt idx="197">
                <c:v>401.33920000000001</c:v>
              </c:pt>
              <c:pt idx="198">
                <c:v>378.22320000000002</c:v>
              </c:pt>
              <c:pt idx="199">
                <c:v>368.91500000000002</c:v>
              </c:pt>
              <c:pt idx="200">
                <c:v>378.42899999999997</c:v>
              </c:pt>
              <c:pt idx="201">
                <c:v>361.77100000000002</c:v>
              </c:pt>
              <c:pt idx="202">
                <c:v>359.82319999999999</c:v>
              </c:pt>
              <c:pt idx="203">
                <c:v>391.48770000000002</c:v>
              </c:pt>
              <c:pt idx="204">
                <c:v>393.9393</c:v>
              </c:pt>
              <c:pt idx="205">
                <c:v>466.61329999999998</c:v>
              </c:pt>
              <c:pt idx="206">
                <c:v>407.57420000000002</c:v>
              </c:pt>
              <c:pt idx="207">
                <c:v>389.22239999999999</c:v>
              </c:pt>
              <c:pt idx="208">
                <c:v>389.2715</c:v>
              </c:pt>
              <c:pt idx="209">
                <c:v>388.14139999999998</c:v>
              </c:pt>
              <c:pt idx="210">
                <c:v>364.06790000000001</c:v>
              </c:pt>
              <c:pt idx="211">
                <c:v>406.06909999999999</c:v>
              </c:pt>
              <c:pt idx="212">
                <c:v>323.4769</c:v>
              </c:pt>
              <c:pt idx="213">
                <c:v>344.01679999999999</c:v>
              </c:pt>
              <c:pt idx="214">
                <c:v>359.68119999999999</c:v>
              </c:pt>
              <c:pt idx="215">
                <c:v>359.68119999999999</c:v>
              </c:pt>
              <c:pt idx="216">
                <c:v>361.56279999999998</c:v>
              </c:pt>
              <c:pt idx="217">
                <c:v>362.87329999999997</c:v>
              </c:pt>
              <c:pt idx="218">
                <c:v>363.93950000000001</c:v>
              </c:pt>
              <c:pt idx="219">
                <c:v>361.38099999999997</c:v>
              </c:pt>
              <c:pt idx="220">
                <c:v>370.81439999999998</c:v>
              </c:pt>
              <c:pt idx="221">
                <c:v>353.74040000000002</c:v>
              </c:pt>
              <c:pt idx="222">
                <c:v>358.69839999999999</c:v>
              </c:pt>
              <c:pt idx="223">
                <c:v>384.25569999999999</c:v>
              </c:pt>
              <c:pt idx="224">
                <c:v>362.2353</c:v>
              </c:pt>
              <c:pt idx="225">
                <c:v>386.29899999999998</c:v>
              </c:pt>
              <c:pt idx="226">
                <c:v>386.29899999999998</c:v>
              </c:pt>
              <c:pt idx="227">
                <c:v>372.28789999999998</c:v>
              </c:pt>
              <c:pt idx="253" formatCode="General">
                <c:v>0</c:v>
              </c:pt>
            </c:numLit>
          </c:val>
          <c:smooth val="0"/>
        </c:ser>
        <c:ser>
          <c:idx val="2"/>
          <c:order val="1"/>
          <c:tx>
            <c:v>Heavy Lamb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95744"/>
        <c:axId val="256516864"/>
      </c:lineChart>
      <c:catAx>
        <c:axId val="181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516864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56516864"/>
        <c:scaling>
          <c:orientation val="minMax"/>
          <c:max val="625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2.2328494880631933E-2"/>
              <c:y val="0.43788192796066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95744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440190183894745"/>
          <c:y val="0.18940942153540577"/>
          <c:w val="0.25996813497354365"/>
          <c:h val="0.116089511680062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and Spanish 
 market price for Heavy Lamb carcases</a:t>
            </a:r>
          </a:p>
        </c:rich>
      </c:tx>
      <c:layout>
        <c:manualLayout>
          <c:xMode val="edge"/>
          <c:yMode val="edge"/>
          <c:x val="0.19780219780219779"/>
          <c:y val="2.9146452234871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310134310134"/>
          <c:y val="0.14989631195868744"/>
          <c:w val="0.85225885225885223"/>
          <c:h val="0.739072093685195"/>
        </c:manualLayout>
      </c:layout>
      <c:lineChart>
        <c:grouping val="standard"/>
        <c:varyColors val="0"/>
        <c:ser>
          <c:idx val="3"/>
          <c:order val="0"/>
          <c:tx>
            <c:v>Heavy lambEU 27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ser>
          <c:idx val="0"/>
          <c:order val="1"/>
          <c:tx>
            <c:v>Spain /HL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602.94000000000005</c:v>
              </c:pt>
              <c:pt idx="1">
                <c:v>606.95000000000005</c:v>
              </c:pt>
              <c:pt idx="2">
                <c:v>560.51</c:v>
              </c:pt>
              <c:pt idx="3">
                <c:v>551.16999999999996</c:v>
              </c:pt>
              <c:pt idx="4">
                <c:v>533.09</c:v>
              </c:pt>
              <c:pt idx="5">
                <c:v>513.33000000000004</c:v>
              </c:pt>
              <c:pt idx="6">
                <c:v>498.56</c:v>
              </c:pt>
              <c:pt idx="7">
                <c:v>478.15</c:v>
              </c:pt>
              <c:pt idx="8">
                <c:v>460.12</c:v>
              </c:pt>
              <c:pt idx="9">
                <c:v>462.04</c:v>
              </c:pt>
              <c:pt idx="10">
                <c:v>459.28</c:v>
              </c:pt>
              <c:pt idx="11">
                <c:v>460</c:v>
              </c:pt>
              <c:pt idx="12">
                <c:v>462.59</c:v>
              </c:pt>
              <c:pt idx="13">
                <c:v>460.65</c:v>
              </c:pt>
              <c:pt idx="14">
                <c:v>460.65</c:v>
              </c:pt>
              <c:pt idx="15">
                <c:v>460.65</c:v>
              </c:pt>
              <c:pt idx="16">
                <c:v>454.24</c:v>
              </c:pt>
              <c:pt idx="17">
                <c:v>454.24</c:v>
              </c:pt>
              <c:pt idx="18">
                <c:v>450.62</c:v>
              </c:pt>
              <c:pt idx="19">
                <c:v>452.56</c:v>
              </c:pt>
              <c:pt idx="20">
                <c:v>450.88</c:v>
              </c:pt>
              <c:pt idx="21">
                <c:v>449.19</c:v>
              </c:pt>
              <c:pt idx="22">
                <c:v>449.19</c:v>
              </c:pt>
              <c:pt idx="23">
                <c:v>451.13</c:v>
              </c:pt>
              <c:pt idx="24">
                <c:v>451.1</c:v>
              </c:pt>
              <c:pt idx="25">
                <c:v>452.48</c:v>
              </c:pt>
              <c:pt idx="26">
                <c:v>460.4</c:v>
              </c:pt>
              <c:pt idx="27">
                <c:v>472.39</c:v>
              </c:pt>
              <c:pt idx="28">
                <c:v>486.74</c:v>
              </c:pt>
              <c:pt idx="29">
                <c:v>494.92</c:v>
              </c:pt>
              <c:pt idx="30">
                <c:v>492.79</c:v>
              </c:pt>
              <c:pt idx="31">
                <c:v>492.79</c:v>
              </c:pt>
              <c:pt idx="32">
                <c:v>500.73</c:v>
              </c:pt>
              <c:pt idx="33">
                <c:v>502.42</c:v>
              </c:pt>
              <c:pt idx="34">
                <c:v>510.84</c:v>
              </c:pt>
              <c:pt idx="35">
                <c:v>528.71</c:v>
              </c:pt>
              <c:pt idx="36">
                <c:v>543.99</c:v>
              </c:pt>
              <c:pt idx="37">
                <c:v>558.55999999999995</c:v>
              </c:pt>
              <c:pt idx="38">
                <c:v>579.77</c:v>
              </c:pt>
              <c:pt idx="39">
                <c:v>582.71</c:v>
              </c:pt>
              <c:pt idx="40">
                <c:v>586.52</c:v>
              </c:pt>
              <c:pt idx="41">
                <c:v>598.72</c:v>
              </c:pt>
              <c:pt idx="42">
                <c:v>601.25</c:v>
              </c:pt>
              <c:pt idx="43">
                <c:v>601.25</c:v>
              </c:pt>
              <c:pt idx="44">
                <c:v>593.94000000000005</c:v>
              </c:pt>
              <c:pt idx="45">
                <c:v>593.94000000000005</c:v>
              </c:pt>
              <c:pt idx="46">
                <c:v>593.94000000000005</c:v>
              </c:pt>
              <c:pt idx="47">
                <c:v>596.13</c:v>
              </c:pt>
              <c:pt idx="48">
                <c:v>589.15</c:v>
              </c:pt>
              <c:pt idx="49">
                <c:v>589.15</c:v>
              </c:pt>
              <c:pt idx="50">
                <c:v>595.5</c:v>
              </c:pt>
              <c:pt idx="51">
                <c:v>595.5</c:v>
              </c:pt>
              <c:pt idx="52">
                <c:v>565.52</c:v>
              </c:pt>
              <c:pt idx="53">
                <c:v>537.80999999999995</c:v>
              </c:pt>
              <c:pt idx="54">
                <c:v>509.67</c:v>
              </c:pt>
              <c:pt idx="55">
                <c:v>480.97</c:v>
              </c:pt>
              <c:pt idx="56">
                <c:v>461.12</c:v>
              </c:pt>
              <c:pt idx="57">
                <c:v>456.84</c:v>
              </c:pt>
              <c:pt idx="58">
                <c:v>455.54</c:v>
              </c:pt>
              <c:pt idx="59">
                <c:v>455.57</c:v>
              </c:pt>
              <c:pt idx="60">
                <c:v>457.05</c:v>
              </c:pt>
              <c:pt idx="61">
                <c:v>442.12</c:v>
              </c:pt>
              <c:pt idx="62">
                <c:v>438.67</c:v>
              </c:pt>
              <c:pt idx="63">
                <c:v>449.03</c:v>
              </c:pt>
              <c:pt idx="64">
                <c:v>456.44</c:v>
              </c:pt>
              <c:pt idx="65">
                <c:v>462.22</c:v>
              </c:pt>
              <c:pt idx="66">
                <c:v>449.32</c:v>
              </c:pt>
              <c:pt idx="67">
                <c:v>446.27</c:v>
              </c:pt>
              <c:pt idx="68">
                <c:v>442.91</c:v>
              </c:pt>
              <c:pt idx="69">
                <c:v>436.4</c:v>
              </c:pt>
              <c:pt idx="70">
                <c:v>431.76</c:v>
              </c:pt>
              <c:pt idx="71">
                <c:v>429.19</c:v>
              </c:pt>
              <c:pt idx="72">
                <c:v>429.19</c:v>
              </c:pt>
              <c:pt idx="73">
                <c:v>429.19</c:v>
              </c:pt>
              <c:pt idx="74">
                <c:v>426.64</c:v>
              </c:pt>
              <c:pt idx="75">
                <c:v>424.31</c:v>
              </c:pt>
              <c:pt idx="76">
                <c:v>429.44</c:v>
              </c:pt>
              <c:pt idx="77">
                <c:v>428.43</c:v>
              </c:pt>
              <c:pt idx="78">
                <c:v>432.88</c:v>
              </c:pt>
              <c:pt idx="79">
                <c:v>441.91</c:v>
              </c:pt>
              <c:pt idx="80">
                <c:v>446.41</c:v>
              </c:pt>
              <c:pt idx="81">
                <c:v>445.5</c:v>
              </c:pt>
              <c:pt idx="82">
                <c:v>444.65</c:v>
              </c:pt>
              <c:pt idx="83">
                <c:v>444.79</c:v>
              </c:pt>
              <c:pt idx="84">
                <c:v>452.78</c:v>
              </c:pt>
              <c:pt idx="85">
                <c:v>464.42</c:v>
              </c:pt>
              <c:pt idx="86">
                <c:v>481.62</c:v>
              </c:pt>
              <c:pt idx="87">
                <c:v>503.4</c:v>
              </c:pt>
              <c:pt idx="88">
                <c:v>498.24</c:v>
              </c:pt>
              <c:pt idx="89">
                <c:v>497.46</c:v>
              </c:pt>
              <c:pt idx="90">
                <c:v>496.86</c:v>
              </c:pt>
              <c:pt idx="91">
                <c:v>495.12</c:v>
              </c:pt>
              <c:pt idx="92">
                <c:v>495.01</c:v>
              </c:pt>
              <c:pt idx="93">
                <c:v>495.16</c:v>
              </c:pt>
              <c:pt idx="94">
                <c:v>494.3</c:v>
              </c:pt>
              <c:pt idx="95">
                <c:v>494.84</c:v>
              </c:pt>
              <c:pt idx="96">
                <c:v>493.06</c:v>
              </c:pt>
              <c:pt idx="97">
                <c:v>492.64</c:v>
              </c:pt>
              <c:pt idx="98">
                <c:v>492.86</c:v>
              </c:pt>
              <c:pt idx="99">
                <c:v>490.64</c:v>
              </c:pt>
              <c:pt idx="100">
                <c:v>488.5</c:v>
              </c:pt>
              <c:pt idx="101">
                <c:v>490.99</c:v>
              </c:pt>
              <c:pt idx="102">
                <c:v>492.43</c:v>
              </c:pt>
              <c:pt idx="103">
                <c:v>492.57</c:v>
              </c:pt>
              <c:pt idx="104">
                <c:v>494.24</c:v>
              </c:pt>
              <c:pt idx="105">
                <c:v>493.86</c:v>
              </c:pt>
              <c:pt idx="106">
                <c:v>478.46</c:v>
              </c:pt>
              <c:pt idx="107">
                <c:v>470.09</c:v>
              </c:pt>
              <c:pt idx="108">
                <c:v>461.03</c:v>
              </c:pt>
              <c:pt idx="109">
                <c:v>472.15</c:v>
              </c:pt>
              <c:pt idx="110">
                <c:v>473.9</c:v>
              </c:pt>
              <c:pt idx="111">
                <c:v>480.25</c:v>
              </c:pt>
              <c:pt idx="112">
                <c:v>481.62</c:v>
              </c:pt>
              <c:pt idx="113">
                <c:v>482.73</c:v>
              </c:pt>
              <c:pt idx="114">
                <c:v>482.15</c:v>
              </c:pt>
              <c:pt idx="115">
                <c:v>481.17</c:v>
              </c:pt>
              <c:pt idx="116">
                <c:v>477.63</c:v>
              </c:pt>
              <c:pt idx="117">
                <c:v>475.94</c:v>
              </c:pt>
              <c:pt idx="118">
                <c:v>475.55</c:v>
              </c:pt>
              <c:pt idx="119">
                <c:v>475.55</c:v>
              </c:pt>
              <c:pt idx="120">
                <c:v>482.75</c:v>
              </c:pt>
              <c:pt idx="121">
                <c:v>472.08</c:v>
              </c:pt>
              <c:pt idx="122">
                <c:v>470.92</c:v>
              </c:pt>
              <c:pt idx="123">
                <c:v>471.11</c:v>
              </c:pt>
              <c:pt idx="124">
                <c:v>471.68</c:v>
              </c:pt>
              <c:pt idx="125">
                <c:v>472.26</c:v>
              </c:pt>
              <c:pt idx="126">
                <c:v>473.22</c:v>
              </c:pt>
              <c:pt idx="127">
                <c:v>477.67</c:v>
              </c:pt>
              <c:pt idx="128">
                <c:v>478.44</c:v>
              </c:pt>
              <c:pt idx="129">
                <c:v>479.02</c:v>
              </c:pt>
              <c:pt idx="130">
                <c:v>490.64</c:v>
              </c:pt>
              <c:pt idx="131">
                <c:v>495.62</c:v>
              </c:pt>
              <c:pt idx="132">
                <c:v>498.18</c:v>
              </c:pt>
              <c:pt idx="133">
                <c:v>499.93</c:v>
              </c:pt>
              <c:pt idx="134">
                <c:v>505.7</c:v>
              </c:pt>
              <c:pt idx="135">
                <c:v>511.28</c:v>
              </c:pt>
              <c:pt idx="136">
                <c:v>519.89</c:v>
              </c:pt>
              <c:pt idx="137">
                <c:v>518.49</c:v>
              </c:pt>
              <c:pt idx="138">
                <c:v>531.72</c:v>
              </c:pt>
              <c:pt idx="139">
                <c:v>549.16</c:v>
              </c:pt>
              <c:pt idx="140">
                <c:v>549.67999999999995</c:v>
              </c:pt>
              <c:pt idx="141">
                <c:v>543.38</c:v>
              </c:pt>
              <c:pt idx="142">
                <c:v>542.96</c:v>
              </c:pt>
              <c:pt idx="143">
                <c:v>548.37</c:v>
              </c:pt>
              <c:pt idx="144">
                <c:v>551.98</c:v>
              </c:pt>
              <c:pt idx="145">
                <c:v>552.58000000000004</c:v>
              </c:pt>
              <c:pt idx="146">
                <c:v>563.25</c:v>
              </c:pt>
              <c:pt idx="147">
                <c:v>568.36</c:v>
              </c:pt>
              <c:pt idx="148">
                <c:v>578.9</c:v>
              </c:pt>
              <c:pt idx="149">
                <c:v>588.03</c:v>
              </c:pt>
              <c:pt idx="150">
                <c:v>591.52</c:v>
              </c:pt>
              <c:pt idx="151">
                <c:v>589.66</c:v>
              </c:pt>
              <c:pt idx="152">
                <c:v>593.41999999999996</c:v>
              </c:pt>
              <c:pt idx="153">
                <c:v>593.41999999999996</c:v>
              </c:pt>
              <c:pt idx="154">
                <c:v>595.94000000000005</c:v>
              </c:pt>
              <c:pt idx="155">
                <c:v>602.01</c:v>
              </c:pt>
              <c:pt idx="156">
                <c:v>602.01</c:v>
              </c:pt>
              <c:pt idx="157">
                <c:v>556.21</c:v>
              </c:pt>
              <c:pt idx="158">
                <c:v>519.17999999999995</c:v>
              </c:pt>
              <c:pt idx="159">
                <c:v>490.23</c:v>
              </c:pt>
              <c:pt idx="160">
                <c:v>489.32</c:v>
              </c:pt>
              <c:pt idx="161">
                <c:v>489.18</c:v>
              </c:pt>
              <c:pt idx="162">
                <c:v>489.21</c:v>
              </c:pt>
              <c:pt idx="163">
                <c:v>488.96</c:v>
              </c:pt>
              <c:pt idx="164">
                <c:v>488.84</c:v>
              </c:pt>
              <c:pt idx="165">
                <c:v>487.37</c:v>
              </c:pt>
              <c:pt idx="166">
                <c:v>482.77</c:v>
              </c:pt>
              <c:pt idx="167">
                <c:v>495.15</c:v>
              </c:pt>
              <c:pt idx="168">
                <c:v>494.46</c:v>
              </c:pt>
              <c:pt idx="169">
                <c:v>494.49</c:v>
              </c:pt>
              <c:pt idx="170">
                <c:v>501.55</c:v>
              </c:pt>
              <c:pt idx="171">
                <c:v>500.18</c:v>
              </c:pt>
              <c:pt idx="172">
                <c:v>497.51</c:v>
              </c:pt>
              <c:pt idx="173">
                <c:v>495.34</c:v>
              </c:pt>
              <c:pt idx="174">
                <c:v>487.83</c:v>
              </c:pt>
              <c:pt idx="175">
                <c:v>488.23</c:v>
              </c:pt>
              <c:pt idx="176">
                <c:v>480.3</c:v>
              </c:pt>
              <c:pt idx="177">
                <c:v>470.33</c:v>
              </c:pt>
              <c:pt idx="178">
                <c:v>477.06</c:v>
              </c:pt>
              <c:pt idx="179">
                <c:v>464.19</c:v>
              </c:pt>
              <c:pt idx="180">
                <c:v>462.81</c:v>
              </c:pt>
              <c:pt idx="181">
                <c:v>466.93</c:v>
              </c:pt>
              <c:pt idx="182">
                <c:v>467.54</c:v>
              </c:pt>
              <c:pt idx="183">
                <c:v>481.71</c:v>
              </c:pt>
              <c:pt idx="184">
                <c:v>498.06</c:v>
              </c:pt>
              <c:pt idx="185">
                <c:v>509.38</c:v>
              </c:pt>
              <c:pt idx="186">
                <c:v>511.3</c:v>
              </c:pt>
              <c:pt idx="187">
                <c:v>516.38</c:v>
              </c:pt>
              <c:pt idx="188">
                <c:v>529.73</c:v>
              </c:pt>
              <c:pt idx="189">
                <c:v>539.23</c:v>
              </c:pt>
              <c:pt idx="190">
                <c:v>539.34</c:v>
              </c:pt>
              <c:pt idx="191">
                <c:v>540.73</c:v>
              </c:pt>
              <c:pt idx="192">
                <c:v>540.21</c:v>
              </c:pt>
              <c:pt idx="193">
                <c:v>540.23</c:v>
              </c:pt>
              <c:pt idx="194">
                <c:v>547.16</c:v>
              </c:pt>
              <c:pt idx="195">
                <c:v>547.16</c:v>
              </c:pt>
              <c:pt idx="196">
                <c:v>545.59</c:v>
              </c:pt>
              <c:pt idx="197">
                <c:v>544.13</c:v>
              </c:pt>
              <c:pt idx="198">
                <c:v>544.13</c:v>
              </c:pt>
              <c:pt idx="199">
                <c:v>544.13</c:v>
              </c:pt>
              <c:pt idx="200">
                <c:v>543.99</c:v>
              </c:pt>
              <c:pt idx="201">
                <c:v>544.46</c:v>
              </c:pt>
              <c:pt idx="202">
                <c:v>541.64</c:v>
              </c:pt>
              <c:pt idx="203">
                <c:v>542.45000000000005</c:v>
              </c:pt>
              <c:pt idx="204">
                <c:v>542.45000000000005</c:v>
              </c:pt>
              <c:pt idx="205">
                <c:v>540.14</c:v>
              </c:pt>
              <c:pt idx="206">
                <c:v>549</c:v>
              </c:pt>
              <c:pt idx="207">
                <c:v>535.71</c:v>
              </c:pt>
              <c:pt idx="208">
                <c:v>535.71</c:v>
              </c:pt>
              <c:pt idx="209">
                <c:v>499.68</c:v>
              </c:pt>
              <c:pt idx="210">
                <c:v>478.9</c:v>
              </c:pt>
              <c:pt idx="211">
                <c:v>430.26</c:v>
              </c:pt>
              <c:pt idx="212">
                <c:v>408.93</c:v>
              </c:pt>
              <c:pt idx="213">
                <c:v>403.21</c:v>
              </c:pt>
              <c:pt idx="214">
                <c:v>395.25</c:v>
              </c:pt>
              <c:pt idx="215">
                <c:v>389.09</c:v>
              </c:pt>
              <c:pt idx="216">
                <c:v>390.63</c:v>
              </c:pt>
              <c:pt idx="217">
                <c:v>400.56</c:v>
              </c:pt>
              <c:pt idx="218">
                <c:v>402.57</c:v>
              </c:pt>
              <c:pt idx="219">
                <c:v>402.57</c:v>
              </c:pt>
              <c:pt idx="220">
                <c:v>406.83</c:v>
              </c:pt>
              <c:pt idx="221">
                <c:v>406.83</c:v>
              </c:pt>
              <c:pt idx="222">
                <c:v>420.57</c:v>
              </c:pt>
              <c:pt idx="223">
                <c:v>420.57</c:v>
              </c:pt>
              <c:pt idx="224">
                <c:v>420.57</c:v>
              </c:pt>
              <c:pt idx="225">
                <c:v>402.57</c:v>
              </c:pt>
              <c:pt idx="226">
                <c:v>402.38</c:v>
              </c:pt>
              <c:pt idx="227">
                <c:v>412.94</c:v>
              </c:pt>
              <c:pt idx="253" formatCode="General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32224"/>
        <c:axId val="283750400"/>
      </c:lineChart>
      <c:catAx>
        <c:axId val="2837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75040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83750400"/>
        <c:scaling>
          <c:orientation val="minMax"/>
          <c:max val="6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 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105006105006105E-3"/>
              <c:y val="0.414296716095201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73222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422466422466423"/>
          <c:y val="0.73907217011886261"/>
          <c:w val="0.19902319902319898"/>
          <c:h val="0.118667937208485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Lamb prices in the EU
2010 - 2013</a:t>
            </a:r>
          </a:p>
        </c:rich>
      </c:tx>
      <c:layout>
        <c:manualLayout>
          <c:xMode val="edge"/>
          <c:yMode val="edge"/>
          <c:x val="0.32546481568157137"/>
          <c:y val="2.14662733098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8377425044091"/>
          <c:y val="0.16625310173697269"/>
          <c:w val="0.84832451499118167"/>
          <c:h val="0.74689826302729534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446.57730000000004</c:v>
              </c:pt>
              <c:pt idx="1">
                <c:v>455.99370000000005</c:v>
              </c:pt>
              <c:pt idx="2">
                <c:v>443.41450000000003</c:v>
              </c:pt>
              <c:pt idx="3">
                <c:v>444.6157</c:v>
              </c:pt>
              <c:pt idx="4">
                <c:v>444.35970000000003</c:v>
              </c:pt>
              <c:pt idx="5">
                <c:v>438.92270000000002</c:v>
              </c:pt>
              <c:pt idx="6">
                <c:v>434.66540000000003</c:v>
              </c:pt>
              <c:pt idx="7">
                <c:v>435.92060000000004</c:v>
              </c:pt>
              <c:pt idx="8">
                <c:v>432.10580000000004</c:v>
              </c:pt>
              <c:pt idx="9">
                <c:v>434.50290000000001</c:v>
              </c:pt>
              <c:pt idx="10">
                <c:v>441.2885</c:v>
              </c:pt>
              <c:pt idx="11">
                <c:v>446.3931</c:v>
              </c:pt>
              <c:pt idx="12">
                <c:v>452.27360000000004</c:v>
              </c:pt>
              <c:pt idx="13">
                <c:v>464.60930000000002</c:v>
              </c:pt>
              <c:pt idx="14">
                <c:v>467.89450000000005</c:v>
              </c:pt>
              <c:pt idx="15">
                <c:v>461.9391</c:v>
              </c:pt>
              <c:pt idx="16">
                <c:v>462.04180000000002</c:v>
              </c:pt>
              <c:pt idx="17">
                <c:v>461.49630000000002</c:v>
              </c:pt>
              <c:pt idx="18">
                <c:v>468.18870000000004</c:v>
              </c:pt>
              <c:pt idx="19">
                <c:v>464.81890000000004</c:v>
              </c:pt>
              <c:pt idx="20">
                <c:v>461.47110000000004</c:v>
              </c:pt>
              <c:pt idx="21">
                <c:v>460.3553</c:v>
              </c:pt>
              <c:pt idx="22">
                <c:v>456.97110000000004</c:v>
              </c:pt>
              <c:pt idx="23">
                <c:v>436.92750000000001</c:v>
              </c:pt>
              <c:pt idx="24">
                <c:v>423.64120000000003</c:v>
              </c:pt>
              <c:pt idx="25">
                <c:v>420.19330000000002</c:v>
              </c:pt>
              <c:pt idx="26">
                <c:v>408.52960000000002</c:v>
              </c:pt>
              <c:pt idx="27">
                <c:v>410.06960000000004</c:v>
              </c:pt>
              <c:pt idx="28">
                <c:v>412.25230000000005</c:v>
              </c:pt>
              <c:pt idx="29">
                <c:v>420.26130000000001</c:v>
              </c:pt>
              <c:pt idx="30">
                <c:v>423.28700000000003</c:v>
              </c:pt>
              <c:pt idx="31">
                <c:v>430.50060000000002</c:v>
              </c:pt>
              <c:pt idx="32">
                <c:v>427.05670000000003</c:v>
              </c:pt>
              <c:pt idx="33">
                <c:v>425.21710000000002</c:v>
              </c:pt>
              <c:pt idx="34">
                <c:v>428.1336</c:v>
              </c:pt>
              <c:pt idx="35">
                <c:v>428.86310000000003</c:v>
              </c:pt>
              <c:pt idx="36">
                <c:v>421.00350000000003</c:v>
              </c:pt>
              <c:pt idx="37">
                <c:v>418.6112</c:v>
              </c:pt>
              <c:pt idx="38">
                <c:v>413.52930000000003</c:v>
              </c:pt>
              <c:pt idx="39">
                <c:v>405.9667</c:v>
              </c:pt>
              <c:pt idx="40">
                <c:v>406.6123</c:v>
              </c:pt>
              <c:pt idx="41">
                <c:v>410.69080000000002</c:v>
              </c:pt>
              <c:pt idx="42">
                <c:v>411.06950000000001</c:v>
              </c:pt>
              <c:pt idx="43">
                <c:v>416.9194</c:v>
              </c:pt>
              <c:pt idx="44">
                <c:v>425.10250000000002</c:v>
              </c:pt>
              <c:pt idx="45">
                <c:v>427.06360000000001</c:v>
              </c:pt>
              <c:pt idx="46">
                <c:v>427.12620000000004</c:v>
              </c:pt>
              <c:pt idx="47">
                <c:v>437.36080000000004</c:v>
              </c:pt>
              <c:pt idx="48">
                <c:v>440.12510000000003</c:v>
              </c:pt>
              <c:pt idx="49">
                <c:v>445.44</c:v>
              </c:pt>
              <c:pt idx="50">
                <c:v>451.46690000000001</c:v>
              </c:pt>
              <c:pt idx="51">
                <c:v>450.61080000000004</c:v>
              </c:pt>
            </c:numLit>
          </c:val>
          <c:smooth val="0"/>
        </c:ser>
        <c:ser>
          <c:idx val="1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463.91580000000005</c:v>
              </c:pt>
              <c:pt idx="1">
                <c:v>461.4178</c:v>
              </c:pt>
              <c:pt idx="2">
                <c:v>464.76580000000001</c:v>
              </c:pt>
              <c:pt idx="3">
                <c:v>456.00130000000001</c:v>
              </c:pt>
              <c:pt idx="4">
                <c:v>458.65790000000004</c:v>
              </c:pt>
              <c:pt idx="5">
                <c:v>461.83770000000004</c:v>
              </c:pt>
              <c:pt idx="6">
                <c:v>469.7099</c:v>
              </c:pt>
              <c:pt idx="7">
                <c:v>481.61660000000001</c:v>
              </c:pt>
              <c:pt idx="8">
                <c:v>478.80580000000003</c:v>
              </c:pt>
              <c:pt idx="9">
                <c:v>488.23270000000002</c:v>
              </c:pt>
              <c:pt idx="10">
                <c:v>501.06350000000003</c:v>
              </c:pt>
              <c:pt idx="11">
                <c:v>508.983</c:v>
              </c:pt>
              <c:pt idx="12">
                <c:v>514.13880000000006</c:v>
              </c:pt>
              <c:pt idx="13">
                <c:v>528.78050000000007</c:v>
              </c:pt>
              <c:pt idx="14">
                <c:v>556.22739999999999</c:v>
              </c:pt>
              <c:pt idx="15">
                <c:v>559.21490000000006</c:v>
              </c:pt>
              <c:pt idx="16">
                <c:v>555.9461</c:v>
              </c:pt>
              <c:pt idx="17">
                <c:v>558.37470000000008</c:v>
              </c:pt>
              <c:pt idx="18">
                <c:v>562.92899999999997</c:v>
              </c:pt>
              <c:pt idx="19">
                <c:v>577.29489999999998</c:v>
              </c:pt>
              <c:pt idx="20">
                <c:v>576.47130000000004</c:v>
              </c:pt>
              <c:pt idx="21">
                <c:v>533.11990000000003</c:v>
              </c:pt>
              <c:pt idx="22">
                <c:v>517.53960000000006</c:v>
              </c:pt>
              <c:pt idx="23">
                <c:v>504.09430000000003</c:v>
              </c:pt>
              <c:pt idx="24">
                <c:v>486.47750000000002</c:v>
              </c:pt>
              <c:pt idx="25">
                <c:v>473.43080000000003</c:v>
              </c:pt>
              <c:pt idx="26">
                <c:v>476.75110000000001</c:v>
              </c:pt>
              <c:pt idx="27">
                <c:v>477.65140000000002</c:v>
              </c:pt>
              <c:pt idx="28">
                <c:v>473.11760000000004</c:v>
              </c:pt>
              <c:pt idx="29">
                <c:v>469.74870000000004</c:v>
              </c:pt>
              <c:pt idx="30">
                <c:v>473.12569999999999</c:v>
              </c:pt>
              <c:pt idx="31">
                <c:v>463.78250000000003</c:v>
              </c:pt>
              <c:pt idx="32">
                <c:v>463.13650000000001</c:v>
              </c:pt>
              <c:pt idx="33">
                <c:v>464.77800000000002</c:v>
              </c:pt>
              <c:pt idx="34">
                <c:v>459.0444</c:v>
              </c:pt>
              <c:pt idx="35">
                <c:v>460.77460000000002</c:v>
              </c:pt>
              <c:pt idx="36">
                <c:v>458.27499999999998</c:v>
              </c:pt>
              <c:pt idx="37">
                <c:v>457.69580000000002</c:v>
              </c:pt>
              <c:pt idx="38">
                <c:v>456.48420000000004</c:v>
              </c:pt>
              <c:pt idx="39">
                <c:v>458.85120000000001</c:v>
              </c:pt>
              <c:pt idx="40">
                <c:v>461.61560000000003</c:v>
              </c:pt>
              <c:pt idx="41">
                <c:v>469.6832</c:v>
              </c:pt>
              <c:pt idx="42">
                <c:v>470.51740000000001</c:v>
              </c:pt>
              <c:pt idx="43">
                <c:v>476.7851</c:v>
              </c:pt>
              <c:pt idx="44">
                <c:v>481.26240000000001</c:v>
              </c:pt>
              <c:pt idx="45">
                <c:v>488.79680000000002</c:v>
              </c:pt>
              <c:pt idx="46">
                <c:v>499.00470000000001</c:v>
              </c:pt>
              <c:pt idx="47">
                <c:v>505.2482</c:v>
              </c:pt>
              <c:pt idx="48">
                <c:v>517.96680000000003</c:v>
              </c:pt>
              <c:pt idx="49">
                <c:v>526.01170000000002</c:v>
              </c:pt>
              <c:pt idx="50">
                <c:v>524.38850000000002</c:v>
              </c:pt>
              <c:pt idx="51">
                <c:v>529.52650000000006</c:v>
              </c:pt>
            </c:numLit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525.71469999999999</c:v>
              </c:pt>
              <c:pt idx="1">
                <c:v>518.92529999999999</c:v>
              </c:pt>
              <c:pt idx="2">
                <c:v>513.82380000000001</c:v>
              </c:pt>
              <c:pt idx="3">
                <c:v>512.351</c:v>
              </c:pt>
              <c:pt idx="4">
                <c:v>514.71379999999999</c:v>
              </c:pt>
              <c:pt idx="5">
                <c:v>513.9556</c:v>
              </c:pt>
              <c:pt idx="6">
                <c:v>512.46210000000008</c:v>
              </c:pt>
              <c:pt idx="7">
                <c:v>509.81690000000003</c:v>
              </c:pt>
              <c:pt idx="8">
                <c:v>511.66110000000003</c:v>
              </c:pt>
              <c:pt idx="9">
                <c:v>514.59960000000001</c:v>
              </c:pt>
              <c:pt idx="10">
                <c:v>520.0856</c:v>
              </c:pt>
              <c:pt idx="11">
                <c:v>530.59220000000005</c:v>
              </c:pt>
              <c:pt idx="12">
                <c:v>540.58609999999999</c:v>
              </c:pt>
              <c:pt idx="13">
                <c:v>542.89850000000001</c:v>
              </c:pt>
              <c:pt idx="14">
                <c:v>542.63130000000001</c:v>
              </c:pt>
              <c:pt idx="15">
                <c:v>539.74540000000002</c:v>
              </c:pt>
              <c:pt idx="16">
                <c:v>521.23950000000002</c:v>
              </c:pt>
              <c:pt idx="17">
                <c:v>511.6438</c:v>
              </c:pt>
              <c:pt idx="18">
                <c:v>519.78530000000001</c:v>
              </c:pt>
              <c:pt idx="19">
                <c:v>521.03750000000002</c:v>
              </c:pt>
              <c:pt idx="20">
                <c:v>516.36990000000003</c:v>
              </c:pt>
              <c:pt idx="21">
                <c:v>491.72030000000001</c:v>
              </c:pt>
              <c:pt idx="22">
                <c:v>491.3503</c:v>
              </c:pt>
              <c:pt idx="23">
                <c:v>500.20660000000004</c:v>
              </c:pt>
              <c:pt idx="24">
                <c:v>506.21140000000003</c:v>
              </c:pt>
              <c:pt idx="25">
                <c:v>503.101</c:v>
              </c:pt>
              <c:pt idx="26">
                <c:v>489.87020000000001</c:v>
              </c:pt>
              <c:pt idx="27">
                <c:v>493.67149999999998</c:v>
              </c:pt>
              <c:pt idx="28">
                <c:v>506.48630000000003</c:v>
              </c:pt>
              <c:pt idx="29">
                <c:v>511.1069</c:v>
              </c:pt>
              <c:pt idx="30">
                <c:v>507.38490000000002</c:v>
              </c:pt>
              <c:pt idx="31">
                <c:v>494.08499999999998</c:v>
              </c:pt>
              <c:pt idx="32">
                <c:v>509.47250000000003</c:v>
              </c:pt>
              <c:pt idx="33">
                <c:v>510.64260000000002</c:v>
              </c:pt>
              <c:pt idx="34">
                <c:v>505.78320000000002</c:v>
              </c:pt>
              <c:pt idx="35">
                <c:v>502.05309999999997</c:v>
              </c:pt>
              <c:pt idx="36">
                <c:v>493.88569999999999</c:v>
              </c:pt>
              <c:pt idx="37">
                <c:v>484.41629999999998</c:v>
              </c:pt>
              <c:pt idx="38">
                <c:v>483.06400000000002</c:v>
              </c:pt>
              <c:pt idx="39">
                <c:v>474.6035</c:v>
              </c:pt>
              <c:pt idx="40">
                <c:v>474.87619999999998</c:v>
              </c:pt>
              <c:pt idx="41">
                <c:v>473.99029999999999</c:v>
              </c:pt>
              <c:pt idx="42">
                <c:v>470.24990000000003</c:v>
              </c:pt>
              <c:pt idx="43">
                <c:v>469.75479999999999</c:v>
              </c:pt>
              <c:pt idx="44">
                <c:v>470.47699999999998</c:v>
              </c:pt>
              <c:pt idx="45">
                <c:v>469.59280000000001</c:v>
              </c:pt>
              <c:pt idx="46">
                <c:v>462.42919999999998</c:v>
              </c:pt>
              <c:pt idx="47">
                <c:v>462.49869999999999</c:v>
              </c:pt>
              <c:pt idx="48">
                <c:v>463.33370000000002</c:v>
              </c:pt>
              <c:pt idx="49">
                <c:v>462.97899999999998</c:v>
              </c:pt>
              <c:pt idx="50">
                <c:v>453.4271</c:v>
              </c:pt>
              <c:pt idx="51">
                <c:v>453.4246</c:v>
              </c:pt>
            </c:numLit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445.50189821430001</c:v>
              </c:pt>
              <c:pt idx="1">
                <c:v>438.05849752900002</c:v>
              </c:pt>
              <c:pt idx="2">
                <c:v>426.84707899394999</c:v>
              </c:pt>
              <c:pt idx="3">
                <c:v>428.41720215305003</c:v>
              </c:pt>
              <c:pt idx="4">
                <c:v>419.81183487102504</c:v>
              </c:pt>
              <c:pt idx="5">
                <c:v>428.81778488185012</c:v>
              </c:pt>
              <c:pt idx="6">
                <c:v>429.57304480564994</c:v>
              </c:pt>
              <c:pt idx="7">
                <c:v>434.71061939314995</c:v>
              </c:pt>
              <c:pt idx="8">
                <c:v>439.60205900232495</c:v>
              </c:pt>
              <c:pt idx="9">
                <c:v>461.39457505827494</c:v>
              </c:pt>
              <c:pt idx="10">
                <c:v>482.16623591927504</c:v>
              </c:pt>
              <c:pt idx="11">
                <c:v>507.00260678117496</c:v>
              </c:pt>
              <c:pt idx="12">
                <c:v>510.02049903127494</c:v>
              </c:pt>
              <c:pt idx="13">
                <c:v>513.50943478210002</c:v>
              </c:pt>
              <c:pt idx="14">
                <c:v>523.5820609548</c:v>
              </c:pt>
              <c:pt idx="15">
                <c:v>516.55991922509997</c:v>
              </c:pt>
              <c:pt idx="16">
                <c:v>519.25870171312488</c:v>
              </c:pt>
              <c:pt idx="17">
                <c:v>529.55893211897501</c:v>
              </c:pt>
              <c:pt idx="18">
                <c:v>535.86332558252502</c:v>
              </c:pt>
              <c:pt idx="19">
                <c:v>543.93645309670001</c:v>
              </c:pt>
              <c:pt idx="20">
                <c:v>542.54994243405008</c:v>
              </c:pt>
              <c:pt idx="21">
                <c:v>535.92510285020001</c:v>
              </c:pt>
              <c:pt idx="22">
                <c:v>537.23503682969999</c:v>
              </c:pt>
              <c:pt idx="23">
                <c:v>532.207792043175</c:v>
              </c:pt>
              <c:pt idx="24">
                <c:v>526.59581292442499</c:v>
              </c:pt>
              <c:pt idx="25">
                <c:v>536.12956491939997</c:v>
              </c:pt>
              <c:pt idx="26">
                <c:v>533.36207093639848</c:v>
              </c:pt>
              <c:pt idx="27">
                <c:v>530.39197112154716</c:v>
              </c:pt>
              <c:pt idx="28">
                <c:v>526.97417023236767</c:v>
              </c:pt>
              <c:pt idx="29">
                <c:v>489.82358604077433</c:v>
              </c:pt>
              <c:pt idx="30">
                <c:v>487.5003792701811</c:v>
              </c:pt>
              <c:pt idx="31">
                <c:v>497.33472598643942</c:v>
              </c:pt>
              <c:pt idx="32">
                <c:v>498.12019508401397</c:v>
              </c:pt>
              <c:pt idx="33">
                <c:v>502.01382051608385</c:v>
              </c:pt>
              <c:pt idx="34">
                <c:v>492.338713736052</c:v>
              </c:pt>
              <c:pt idx="35">
                <c:v>487.4805116511688</c:v>
              </c:pt>
              <c:pt idx="36">
                <c:v>482.72412146771319</c:v>
              </c:pt>
              <c:pt idx="37">
                <c:v>480.83278805626452</c:v>
              </c:pt>
              <c:pt idx="38">
                <c:v>478.90192566646334</c:v>
              </c:pt>
              <c:pt idx="39">
                <c:v>477.65588863250707</c:v>
              </c:pt>
              <c:pt idx="40">
                <c:v>476.980647117172</c:v>
              </c:pt>
              <c:pt idx="41">
                <c:v>473.97385566443432</c:v>
              </c:pt>
              <c:pt idx="42">
                <c:v>474.38823218659547</c:v>
              </c:pt>
              <c:pt idx="43">
                <c:v>478.97776097650967</c:v>
              </c:pt>
              <c:pt idx="44">
                <c:v>484.12875291575983</c:v>
              </c:pt>
              <c:pt idx="45">
                <c:v>482.91381334324149</c:v>
              </c:pt>
              <c:pt idx="46">
                <c:v>484.03645918087409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54880"/>
        <c:axId val="287764864"/>
      </c:lineChart>
      <c:catAx>
        <c:axId val="2877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764864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287764864"/>
        <c:scaling>
          <c:orientation val="minMax"/>
          <c:max val="599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8183421516754845E-3"/>
              <c:y val="0.429280441210671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754880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0370370370370372"/>
          <c:y val="0.24565759659789363"/>
          <c:w val="0.16604639527776041"/>
          <c:h val="0.2009924582212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Lamb prices in the EU
2010 - 2013</a:t>
            </a:r>
          </a:p>
        </c:rich>
      </c:tx>
      <c:layout>
        <c:manualLayout>
          <c:xMode val="edge"/>
          <c:yMode val="edge"/>
          <c:x val="0.34527849012712264"/>
          <c:y val="3.559741974975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06976744186"/>
          <c:y val="0.15880893300248139"/>
          <c:w val="0.84257602862254022"/>
          <c:h val="0.75434243176178661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714.02460000000008</c:v>
              </c:pt>
              <c:pt idx="1">
                <c:v>642.12220000000002</c:v>
              </c:pt>
              <c:pt idx="2">
                <c:v>603.6576</c:v>
              </c:pt>
              <c:pt idx="3">
                <c:v>579.71630000000005</c:v>
              </c:pt>
              <c:pt idx="4">
                <c:v>565.46699999999998</c:v>
              </c:pt>
              <c:pt idx="5">
                <c:v>574.07370000000003</c:v>
              </c:pt>
              <c:pt idx="6">
                <c:v>566.91250000000002</c:v>
              </c:pt>
              <c:pt idx="7">
                <c:v>565.38340000000005</c:v>
              </c:pt>
              <c:pt idx="8">
                <c:v>565.75670000000002</c:v>
              </c:pt>
              <c:pt idx="9">
                <c:v>571.97130000000004</c:v>
              </c:pt>
              <c:pt idx="10">
                <c:v>579.26220000000001</c:v>
              </c:pt>
              <c:pt idx="11">
                <c:v>579.59030000000007</c:v>
              </c:pt>
              <c:pt idx="12">
                <c:v>583.97</c:v>
              </c:pt>
              <c:pt idx="13">
                <c:v>592.12570000000005</c:v>
              </c:pt>
              <c:pt idx="14">
                <c:v>578.46230000000003</c:v>
              </c:pt>
              <c:pt idx="15">
                <c:v>562.08680000000004</c:v>
              </c:pt>
              <c:pt idx="16">
                <c:v>550.68830000000003</c:v>
              </c:pt>
              <c:pt idx="17">
                <c:v>540.44820000000004</c:v>
              </c:pt>
              <c:pt idx="18">
                <c:v>536.4982</c:v>
              </c:pt>
              <c:pt idx="19">
                <c:v>528.21980000000008</c:v>
              </c:pt>
              <c:pt idx="20">
                <c:v>532.23070000000007</c:v>
              </c:pt>
              <c:pt idx="21">
                <c:v>531.7722</c:v>
              </c:pt>
              <c:pt idx="22">
                <c:v>544.44950000000006</c:v>
              </c:pt>
              <c:pt idx="23">
                <c:v>535.01100000000008</c:v>
              </c:pt>
              <c:pt idx="24">
                <c:v>532.9171</c:v>
              </c:pt>
              <c:pt idx="25">
                <c:v>535.23090000000002</c:v>
              </c:pt>
              <c:pt idx="26">
                <c:v>555.06259999999997</c:v>
              </c:pt>
              <c:pt idx="27">
                <c:v>576.19400000000007</c:v>
              </c:pt>
              <c:pt idx="28">
                <c:v>572.70130000000006</c:v>
              </c:pt>
              <c:pt idx="29">
                <c:v>576.31060000000002</c:v>
              </c:pt>
              <c:pt idx="30">
                <c:v>575.26790000000005</c:v>
              </c:pt>
              <c:pt idx="31">
                <c:v>588.86599999999999</c:v>
              </c:pt>
              <c:pt idx="32">
                <c:v>630.91210000000001</c:v>
              </c:pt>
              <c:pt idx="33">
                <c:v>601.5059</c:v>
              </c:pt>
              <c:pt idx="34">
                <c:v>621.25279999999998</c:v>
              </c:pt>
              <c:pt idx="35">
                <c:v>620.53060000000005</c:v>
              </c:pt>
              <c:pt idx="36">
                <c:v>630.53610000000003</c:v>
              </c:pt>
              <c:pt idx="37">
                <c:v>628.59190000000001</c:v>
              </c:pt>
              <c:pt idx="38">
                <c:v>630.31020000000001</c:v>
              </c:pt>
              <c:pt idx="39">
                <c:v>628.91100000000006</c:v>
              </c:pt>
              <c:pt idx="40">
                <c:v>629.23340000000007</c:v>
              </c:pt>
              <c:pt idx="41">
                <c:v>628.34500000000003</c:v>
              </c:pt>
              <c:pt idx="42">
                <c:v>623.20500000000004</c:v>
              </c:pt>
              <c:pt idx="43">
                <c:v>622.51980000000003</c:v>
              </c:pt>
              <c:pt idx="44">
                <c:v>619.96990000000005</c:v>
              </c:pt>
              <c:pt idx="45">
                <c:v>604.33230000000003</c:v>
              </c:pt>
              <c:pt idx="46">
                <c:v>615.72840000000008</c:v>
              </c:pt>
              <c:pt idx="47">
                <c:v>608.19740000000002</c:v>
              </c:pt>
              <c:pt idx="48">
                <c:v>610.10050000000001</c:v>
              </c:pt>
              <c:pt idx="49">
                <c:v>611.02409999999998</c:v>
              </c:pt>
              <c:pt idx="50">
                <c:v>628.11940000000004</c:v>
              </c:pt>
              <c:pt idx="51">
                <c:v>615.21140000000003</c:v>
              </c:pt>
            </c:numLit>
          </c:val>
          <c:smooth val="1"/>
        </c:ser>
        <c:ser>
          <c:idx val="4"/>
          <c:order val="1"/>
          <c:tx>
            <c:v>2011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568.19119999999998</c:v>
              </c:pt>
              <c:pt idx="1">
                <c:v>548.02819999999997</c:v>
              </c:pt>
              <c:pt idx="2">
                <c:v>533.79090000000008</c:v>
              </c:pt>
              <c:pt idx="3">
                <c:v>531.12080000000003</c:v>
              </c:pt>
              <c:pt idx="4">
                <c:v>525.7921</c:v>
              </c:pt>
              <c:pt idx="5">
                <c:v>527.34400000000005</c:v>
              </c:pt>
              <c:pt idx="6">
                <c:v>534.52970000000005</c:v>
              </c:pt>
              <c:pt idx="7">
                <c:v>539.12310000000002</c:v>
              </c:pt>
              <c:pt idx="8">
                <c:v>538.68450000000007</c:v>
              </c:pt>
              <c:pt idx="9">
                <c:v>540.58120000000008</c:v>
              </c:pt>
              <c:pt idx="10">
                <c:v>543.84670000000006</c:v>
              </c:pt>
              <c:pt idx="11">
                <c:v>541.0607</c:v>
              </c:pt>
              <c:pt idx="12">
                <c:v>542.33950000000004</c:v>
              </c:pt>
              <c:pt idx="13">
                <c:v>559.0942</c:v>
              </c:pt>
              <c:pt idx="14">
                <c:v>590.56920000000002</c:v>
              </c:pt>
              <c:pt idx="15">
                <c:v>610.95680000000004</c:v>
              </c:pt>
              <c:pt idx="16">
                <c:v>584.51960000000008</c:v>
              </c:pt>
              <c:pt idx="17">
                <c:v>568.31510000000003</c:v>
              </c:pt>
              <c:pt idx="18">
                <c:v>561.31470000000002</c:v>
              </c:pt>
              <c:pt idx="19">
                <c:v>559.58440000000007</c:v>
              </c:pt>
              <c:pt idx="20">
                <c:v>555.88459999999998</c:v>
              </c:pt>
              <c:pt idx="21">
                <c:v>556.73820000000001</c:v>
              </c:pt>
              <c:pt idx="22">
                <c:v>560.71249999999998</c:v>
              </c:pt>
              <c:pt idx="23">
                <c:v>558.18979999999999</c:v>
              </c:pt>
              <c:pt idx="24">
                <c:v>565.3057</c:v>
              </c:pt>
              <c:pt idx="25">
                <c:v>571.05860000000007</c:v>
              </c:pt>
              <c:pt idx="26">
                <c:v>570.03830000000005</c:v>
              </c:pt>
              <c:pt idx="27">
                <c:v>570.15710000000001</c:v>
              </c:pt>
              <c:pt idx="28">
                <c:v>590.03899999999999</c:v>
              </c:pt>
              <c:pt idx="29">
                <c:v>584.78110000000004</c:v>
              </c:pt>
              <c:pt idx="30">
                <c:v>582.27539999999999</c:v>
              </c:pt>
              <c:pt idx="31">
                <c:v>601.89160000000004</c:v>
              </c:pt>
              <c:pt idx="32">
                <c:v>598.80550000000005</c:v>
              </c:pt>
              <c:pt idx="33">
                <c:v>599.69640000000004</c:v>
              </c:pt>
              <c:pt idx="34">
                <c:v>608.89340000000004</c:v>
              </c:pt>
              <c:pt idx="35">
                <c:v>622.81330000000003</c:v>
              </c:pt>
              <c:pt idx="36">
                <c:v>622.50380000000007</c:v>
              </c:pt>
              <c:pt idx="37">
                <c:v>622.61560000000009</c:v>
              </c:pt>
              <c:pt idx="38">
                <c:v>620.67610000000002</c:v>
              </c:pt>
              <c:pt idx="39">
                <c:v>630.30320000000006</c:v>
              </c:pt>
              <c:pt idx="40">
                <c:v>638.30540000000008</c:v>
              </c:pt>
              <c:pt idx="41">
                <c:v>633.8895</c:v>
              </c:pt>
              <c:pt idx="42">
                <c:v>621.1463</c:v>
              </c:pt>
              <c:pt idx="43">
                <c:v>634.97990000000004</c:v>
              </c:pt>
              <c:pt idx="44">
                <c:v>627.39620000000002</c:v>
              </c:pt>
              <c:pt idx="45">
                <c:v>636.58040000000005</c:v>
              </c:pt>
              <c:pt idx="46">
                <c:v>637.70010000000002</c:v>
              </c:pt>
              <c:pt idx="47">
                <c:v>637.79399999999998</c:v>
              </c:pt>
              <c:pt idx="48">
                <c:v>642.17079999999999</c:v>
              </c:pt>
              <c:pt idx="49">
                <c:v>643.76600000000008</c:v>
              </c:pt>
              <c:pt idx="50">
                <c:v>651.48290000000009</c:v>
              </c:pt>
              <c:pt idx="51">
                <c:v>645.37990000000002</c:v>
              </c:pt>
            </c:numLit>
          </c:val>
          <c:smooth val="0"/>
        </c:ser>
        <c:ser>
          <c:idx val="0"/>
          <c:order val="2"/>
          <c:tx>
            <c:v>2012</c:v>
          </c:tx>
          <c:spPr>
            <a:ln w="12700">
              <a:solidFill>
                <a:srgbClr val="00008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633.93560000000002</c:v>
              </c:pt>
              <c:pt idx="1">
                <c:v>610.51620000000003</c:v>
              </c:pt>
              <c:pt idx="2">
                <c:v>588.69760000000008</c:v>
              </c:pt>
              <c:pt idx="3">
                <c:v>576.65010000000007</c:v>
              </c:pt>
              <c:pt idx="4">
                <c:v>576.99459999999999</c:v>
              </c:pt>
              <c:pt idx="5">
                <c:v>585.27539999999999</c:v>
              </c:pt>
              <c:pt idx="6">
                <c:v>584.96370000000002</c:v>
              </c:pt>
              <c:pt idx="7">
                <c:v>584.10320000000002</c:v>
              </c:pt>
              <c:pt idx="8">
                <c:v>584.02460000000008</c:v>
              </c:pt>
              <c:pt idx="9">
                <c:v>586.61620000000005</c:v>
              </c:pt>
              <c:pt idx="10">
                <c:v>586.15030000000002</c:v>
              </c:pt>
              <c:pt idx="11">
                <c:v>581.6567</c:v>
              </c:pt>
              <c:pt idx="12">
                <c:v>580.49959999999999</c:v>
              </c:pt>
              <c:pt idx="13">
                <c:v>601.77910000000008</c:v>
              </c:pt>
              <c:pt idx="14">
                <c:v>598.7604</c:v>
              </c:pt>
              <c:pt idx="15">
                <c:v>591.39139999999998</c:v>
              </c:pt>
              <c:pt idx="16">
                <c:v>594.31119999999999</c:v>
              </c:pt>
              <c:pt idx="17">
                <c:v>595.82180000000005</c:v>
              </c:pt>
              <c:pt idx="18">
                <c:v>579.74829999999997</c:v>
              </c:pt>
              <c:pt idx="19">
                <c:v>556.19889999999998</c:v>
              </c:pt>
              <c:pt idx="20">
                <c:v>555.25260000000003</c:v>
              </c:pt>
              <c:pt idx="21">
                <c:v>555.39780000000007</c:v>
              </c:pt>
              <c:pt idx="22">
                <c:v>557.15170000000001</c:v>
              </c:pt>
              <c:pt idx="23">
                <c:v>553.40570000000002</c:v>
              </c:pt>
              <c:pt idx="24">
                <c:v>551.67899999999997</c:v>
              </c:pt>
              <c:pt idx="25">
                <c:v>555.04780000000005</c:v>
              </c:pt>
              <c:pt idx="26">
                <c:v>558.44280000000003</c:v>
              </c:pt>
              <c:pt idx="27">
                <c:v>577.09519999999998</c:v>
              </c:pt>
              <c:pt idx="28">
                <c:v>591.86969999999997</c:v>
              </c:pt>
              <c:pt idx="29">
                <c:v>594.90729999999996</c:v>
              </c:pt>
              <c:pt idx="30">
                <c:v>579.18259999999998</c:v>
              </c:pt>
              <c:pt idx="31">
                <c:v>604.94740000000002</c:v>
              </c:pt>
              <c:pt idx="32">
                <c:v>614.49379999999996</c:v>
              </c:pt>
              <c:pt idx="33">
                <c:v>611.92280000000005</c:v>
              </c:pt>
              <c:pt idx="34">
                <c:v>615.93359999999996</c:v>
              </c:pt>
              <c:pt idx="35">
                <c:v>633.96529999999996</c:v>
              </c:pt>
              <c:pt idx="36">
                <c:v>637.87940000000003</c:v>
              </c:pt>
              <c:pt idx="37">
                <c:v>639.45000000000005</c:v>
              </c:pt>
              <c:pt idx="38">
                <c:v>638.56119999999999</c:v>
              </c:pt>
              <c:pt idx="39">
                <c:v>626.22460000000001</c:v>
              </c:pt>
              <c:pt idx="40">
                <c:v>631.0806</c:v>
              </c:pt>
              <c:pt idx="41">
                <c:v>629.10749999999996</c:v>
              </c:pt>
              <c:pt idx="42">
                <c:v>625.89710000000002</c:v>
              </c:pt>
              <c:pt idx="43">
                <c:v>629.73069999999996</c:v>
              </c:pt>
              <c:pt idx="44">
                <c:v>632.15880000000004</c:v>
              </c:pt>
              <c:pt idx="45">
                <c:v>635.93269999999995</c:v>
              </c:pt>
              <c:pt idx="46">
                <c:v>638.20420000000001</c:v>
              </c:pt>
              <c:pt idx="47">
                <c:v>634.31500000000005</c:v>
              </c:pt>
              <c:pt idx="48">
                <c:v>635.31939999999997</c:v>
              </c:pt>
              <c:pt idx="49">
                <c:v>635.70479999999998</c:v>
              </c:pt>
              <c:pt idx="50">
                <c:v>604.13699999999994</c:v>
              </c:pt>
              <c:pt idx="51">
                <c:v>602.94939999999997</c:v>
              </c:pt>
            </c:numLit>
          </c:val>
          <c:smooth val="0"/>
        </c:ser>
        <c:ser>
          <c:idx val="2"/>
          <c:order val="3"/>
          <c:tx>
            <c:v>2013</c:v>
          </c:tx>
          <c:spPr>
            <a:ln w="444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</c:numLit>
          </c:cat>
          <c:val>
            <c:numLit>
              <c:formatCode>#,##0.00</c:formatCode>
              <c:ptCount val="52"/>
              <c:pt idx="0">
                <c:v>636.02659926000001</c:v>
              </c:pt>
              <c:pt idx="1">
                <c:v>647.20995459999995</c:v>
              </c:pt>
              <c:pt idx="2">
                <c:v>577.85146940000004</c:v>
              </c:pt>
              <c:pt idx="3">
                <c:v>558.66931599999998</c:v>
              </c:pt>
              <c:pt idx="4">
                <c:v>542.38499249999984</c:v>
              </c:pt>
              <c:pt idx="5">
                <c:v>547.96730635999995</c:v>
              </c:pt>
              <c:pt idx="6">
                <c:v>545.24253806000002</c:v>
              </c:pt>
              <c:pt idx="7">
                <c:v>539.04634644000009</c:v>
              </c:pt>
              <c:pt idx="8">
                <c:v>535.11339382000006</c:v>
              </c:pt>
              <c:pt idx="9">
                <c:v>542.11105415999998</c:v>
              </c:pt>
              <c:pt idx="10">
                <c:v>527.88250552</c:v>
              </c:pt>
              <c:pt idx="11">
                <c:v>529.93503866000003</c:v>
              </c:pt>
              <c:pt idx="12">
                <c:v>556.03677313999992</c:v>
              </c:pt>
              <c:pt idx="13">
                <c:v>550.1392810000001</c:v>
              </c:pt>
              <c:pt idx="14">
                <c:v>540.89981848000002</c:v>
              </c:pt>
              <c:pt idx="15">
                <c:v>543.97793940000008</c:v>
              </c:pt>
              <c:pt idx="16">
                <c:v>549.62679209999999</c:v>
              </c:pt>
              <c:pt idx="17">
                <c:v>566.26040853999984</c:v>
              </c:pt>
              <c:pt idx="18">
                <c:v>555.03114782</c:v>
              </c:pt>
              <c:pt idx="19">
                <c:v>560.59933508000006</c:v>
              </c:pt>
              <c:pt idx="20">
                <c:v>561.4520371399999</c:v>
              </c:pt>
              <c:pt idx="21">
                <c:v>563.19235093999998</c:v>
              </c:pt>
              <c:pt idx="22">
                <c:v>571.90297311999996</c:v>
              </c:pt>
              <c:pt idx="23">
                <c:v>580.19415214000003</c:v>
              </c:pt>
              <c:pt idx="24">
                <c:v>588.57935998000005</c:v>
              </c:pt>
              <c:pt idx="25">
                <c:v>587.32881141999997</c:v>
              </c:pt>
              <c:pt idx="26">
                <c:v>598.01152786861473</c:v>
              </c:pt>
              <c:pt idx="27">
                <c:v>608.10408673672976</c:v>
              </c:pt>
              <c:pt idx="28">
                <c:v>610.96283699399896</c:v>
              </c:pt>
              <c:pt idx="29">
                <c:v>614.53773631959132</c:v>
              </c:pt>
              <c:pt idx="30">
                <c:v>625.32081473264986</c:v>
              </c:pt>
              <c:pt idx="31">
                <c:v>632.35926955803438</c:v>
              </c:pt>
              <c:pt idx="32">
                <c:v>632.67521539218205</c:v>
              </c:pt>
              <c:pt idx="33">
                <c:v>635.73033304355067</c:v>
              </c:pt>
              <c:pt idx="34">
                <c:v>644.90395952701124</c:v>
              </c:pt>
              <c:pt idx="35">
                <c:v>650.23265180577118</c:v>
              </c:pt>
              <c:pt idx="36">
                <c:v>645.79584959397414</c:v>
              </c:pt>
              <c:pt idx="37">
                <c:v>647.73203480514564</c:v>
              </c:pt>
              <c:pt idx="38">
                <c:v>651.67695118890697</c:v>
              </c:pt>
              <c:pt idx="39">
                <c:v>648.54579496332178</c:v>
              </c:pt>
              <c:pt idx="40">
                <c:v>631.16004283871405</c:v>
              </c:pt>
              <c:pt idx="41">
                <c:v>630.47396524305452</c:v>
              </c:pt>
              <c:pt idx="42">
                <c:v>620.30131039387209</c:v>
              </c:pt>
              <c:pt idx="43">
                <c:v>616.46403172316957</c:v>
              </c:pt>
              <c:pt idx="44">
                <c:v>599.30453728052953</c:v>
              </c:pt>
              <c:pt idx="45">
                <c:v>589.35746596496199</c:v>
              </c:pt>
              <c:pt idx="46">
                <c:v>592.66074924885356</c:v>
              </c:pt>
              <c:pt idx="47">
                <c:v>#N/A</c:v>
              </c:pt>
              <c:pt idx="48">
                <c:v>#N/A</c:v>
              </c:pt>
              <c:pt idx="49">
                <c:v>#N/A</c:v>
              </c:pt>
              <c:pt idx="50">
                <c:v>#N/A</c:v>
              </c:pt>
              <c:pt idx="51">
                <c:v>#N/A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910720"/>
        <c:axId val="372945280"/>
      </c:lineChart>
      <c:catAx>
        <c:axId val="3729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45280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372945280"/>
        <c:scaling>
          <c:orientation val="minMax"/>
          <c:max val="749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€uro/100kg</a:t>
                </a:r>
              </a:p>
            </c:rich>
          </c:tx>
          <c:layout>
            <c:manualLayout>
              <c:xMode val="edge"/>
              <c:yMode val="edge"/>
              <c:x val="8.9445438282647581E-3"/>
              <c:y val="0.406947957262917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10720"/>
        <c:crosses val="autoZero"/>
        <c:crossBetween val="between"/>
        <c:majorUnit val="50"/>
        <c:minorUnit val="4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4436154001873683"/>
          <c:y val="0.24871969556139217"/>
          <c:w val="0.12164579606440074"/>
          <c:h val="0.2009926031973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 sz="2000"/>
              <a:t>Development of the EU average market price for 
Heavy and Light Lamb carcass</a:t>
            </a:r>
          </a:p>
        </c:rich>
      </c:tx>
      <c:layout>
        <c:manualLayout>
          <c:xMode val="edge"/>
          <c:yMode val="edge"/>
          <c:x val="0.31201584858237141"/>
          <c:y val="3.2152032115734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40668135153312E-2"/>
          <c:y val="0.1607590190032748"/>
          <c:w val="0.88931512331092155"/>
          <c:h val="0.73207160729984833"/>
        </c:manualLayout>
      </c:layout>
      <c:lineChart>
        <c:grouping val="standard"/>
        <c:varyColors val="0"/>
        <c:ser>
          <c:idx val="4"/>
          <c:order val="0"/>
          <c:tx>
            <c:v>Light L 27 Average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365"/>
              <c:pt idx="0">
                <c:v>|</c:v>
              </c:pt>
              <c:pt idx="26">
                <c:v>2007</c:v>
              </c:pt>
              <c:pt idx="52">
                <c:v>|</c:v>
              </c:pt>
              <c:pt idx="78">
                <c:v>2008</c:v>
              </c:pt>
              <c:pt idx="104">
                <c:v>|</c:v>
              </c:pt>
              <c:pt idx="130">
                <c:v>2009</c:v>
              </c:pt>
              <c:pt idx="156">
                <c:v>|</c:v>
              </c:pt>
              <c:pt idx="182">
                <c:v>2010</c:v>
              </c:pt>
              <c:pt idx="208">
                <c:v>|</c:v>
              </c:pt>
              <c:pt idx="234">
                <c:v>2011</c:v>
              </c:pt>
              <c:pt idx="260">
                <c:v>|</c:v>
              </c:pt>
              <c:pt idx="286">
                <c:v>2012</c:v>
              </c:pt>
              <c:pt idx="312">
                <c:v>|</c:v>
              </c:pt>
              <c:pt idx="338">
                <c:v>2013</c:v>
              </c:pt>
              <c:pt idx="364">
                <c:v>|</c:v>
              </c:pt>
            </c:strLit>
          </c:cat>
          <c:val>
            <c:numLit>
              <c:formatCode>0.00</c:formatCode>
              <c:ptCount val="365"/>
              <c:pt idx="0">
                <c:v>590.03380000000004</c:v>
              </c:pt>
              <c:pt idx="1">
                <c:v>565.2346</c:v>
              </c:pt>
              <c:pt idx="2">
                <c:v>506.14980000000003</c:v>
              </c:pt>
              <c:pt idx="3">
                <c:v>497.75459999999998</c:v>
              </c:pt>
              <c:pt idx="4">
                <c:v>514.50710000000004</c:v>
              </c:pt>
              <c:pt idx="5">
                <c:v>544.3107</c:v>
              </c:pt>
              <c:pt idx="6">
                <c:v>547.67780000000005</c:v>
              </c:pt>
              <c:pt idx="7">
                <c:v>556.13869999999997</c:v>
              </c:pt>
              <c:pt idx="8">
                <c:v>553.38819999999998</c:v>
              </c:pt>
              <c:pt idx="9">
                <c:v>558.5951</c:v>
              </c:pt>
              <c:pt idx="10">
                <c:v>560.3605</c:v>
              </c:pt>
              <c:pt idx="11">
                <c:v>581.78750000000002</c:v>
              </c:pt>
              <c:pt idx="12">
                <c:v>596.64589999999998</c:v>
              </c:pt>
              <c:pt idx="13">
                <c:v>616.08950000000004</c:v>
              </c:pt>
              <c:pt idx="14">
                <c:v>580.71579999999994</c:v>
              </c:pt>
              <c:pt idx="15">
                <c:v>552.55600000000004</c:v>
              </c:pt>
              <c:pt idx="16">
                <c:v>536.42200000000003</c:v>
              </c:pt>
              <c:pt idx="17">
                <c:v>524.56240000000003</c:v>
              </c:pt>
              <c:pt idx="18">
                <c:v>508.07670000000002</c:v>
              </c:pt>
              <c:pt idx="19">
                <c:v>521.10389999999995</c:v>
              </c:pt>
              <c:pt idx="20">
                <c:v>523.28729999999996</c:v>
              </c:pt>
              <c:pt idx="21">
                <c:v>522.97379999999998</c:v>
              </c:pt>
              <c:pt idx="22">
                <c:v>522.77009999999996</c:v>
              </c:pt>
              <c:pt idx="23">
                <c:v>516.25760000000002</c:v>
              </c:pt>
              <c:pt idx="24">
                <c:v>524.70140000000004</c:v>
              </c:pt>
              <c:pt idx="25">
                <c:v>515.61109999999996</c:v>
              </c:pt>
              <c:pt idx="26">
                <c:v>532.92110000000002</c:v>
              </c:pt>
              <c:pt idx="27">
                <c:v>555.54179999999997</c:v>
              </c:pt>
              <c:pt idx="28">
                <c:v>570.24239999999998</c:v>
              </c:pt>
              <c:pt idx="29">
                <c:v>574.09479999999996</c:v>
              </c:pt>
              <c:pt idx="30">
                <c:v>568.22979999999995</c:v>
              </c:pt>
              <c:pt idx="31">
                <c:v>573.26459999999997</c:v>
              </c:pt>
              <c:pt idx="32">
                <c:v>588.49170000000004</c:v>
              </c:pt>
              <c:pt idx="33">
                <c:v>591.6268</c:v>
              </c:pt>
              <c:pt idx="34">
                <c:v>614.27869999999996</c:v>
              </c:pt>
              <c:pt idx="35">
                <c:v>601.35469999999998</c:v>
              </c:pt>
              <c:pt idx="36">
                <c:v>589.08979999999997</c:v>
              </c:pt>
              <c:pt idx="37">
                <c:v>587.50429999999994</c:v>
              </c:pt>
              <c:pt idx="38">
                <c:v>589.2088</c:v>
              </c:pt>
              <c:pt idx="39">
                <c:v>618.00919999999996</c:v>
              </c:pt>
              <c:pt idx="40">
                <c:v>646.13419999999996</c:v>
              </c:pt>
              <c:pt idx="41">
                <c:v>674.1241</c:v>
              </c:pt>
              <c:pt idx="42">
                <c:v>679.72550000000001</c:v>
              </c:pt>
              <c:pt idx="43">
                <c:v>687.11239999999998</c:v>
              </c:pt>
              <c:pt idx="44">
                <c:v>701.50160000000005</c:v>
              </c:pt>
              <c:pt idx="45">
                <c:v>699.46079999999995</c:v>
              </c:pt>
              <c:pt idx="46">
                <c:v>695.35640000000001</c:v>
              </c:pt>
              <c:pt idx="47">
                <c:v>681.53219999999999</c:v>
              </c:pt>
              <c:pt idx="48">
                <c:v>670.88509999999997</c:v>
              </c:pt>
              <c:pt idx="49">
                <c:v>681.68320000000006</c:v>
              </c:pt>
              <c:pt idx="50">
                <c:v>683.14200000000005</c:v>
              </c:pt>
              <c:pt idx="51">
                <c:v>694.51710000000003</c:v>
              </c:pt>
              <c:pt idx="52">
                <c:v>686.2672</c:v>
              </c:pt>
              <c:pt idx="53">
                <c:v>664.86160000000007</c:v>
              </c:pt>
              <c:pt idx="54">
                <c:v>653.11570000000006</c:v>
              </c:pt>
              <c:pt idx="55">
                <c:v>585.30730000000005</c:v>
              </c:pt>
              <c:pt idx="56">
                <c:v>551.19670000000008</c:v>
              </c:pt>
              <c:pt idx="57">
                <c:v>546.35410000000002</c:v>
              </c:pt>
              <c:pt idx="58">
                <c:v>558.00160000000005</c:v>
              </c:pt>
              <c:pt idx="59">
                <c:v>560.98829999999998</c:v>
              </c:pt>
              <c:pt idx="60">
                <c:v>569.21580000000006</c:v>
              </c:pt>
              <c:pt idx="61">
                <c:v>569.50030000000004</c:v>
              </c:pt>
              <c:pt idx="62">
                <c:v>591.60180000000003</c:v>
              </c:pt>
              <c:pt idx="63">
                <c:v>584.31600000000003</c:v>
              </c:pt>
              <c:pt idx="64">
                <c:v>567.51310000000001</c:v>
              </c:pt>
              <c:pt idx="65">
                <c:v>534.05690000000004</c:v>
              </c:pt>
              <c:pt idx="66">
                <c:v>536.90940000000001</c:v>
              </c:pt>
              <c:pt idx="67">
                <c:v>534.93450000000007</c:v>
              </c:pt>
              <c:pt idx="68">
                <c:v>523.53390000000002</c:v>
              </c:pt>
              <c:pt idx="69">
                <c:v>503.61190000000005</c:v>
              </c:pt>
              <c:pt idx="70">
                <c:v>506.22270000000003</c:v>
              </c:pt>
              <c:pt idx="71">
                <c:v>507.98440000000005</c:v>
              </c:pt>
              <c:pt idx="72">
                <c:v>510.3621</c:v>
              </c:pt>
              <c:pt idx="73">
                <c:v>509.54570000000001</c:v>
              </c:pt>
              <c:pt idx="74">
                <c:v>521.82619999999997</c:v>
              </c:pt>
              <c:pt idx="75">
                <c:v>523.07910000000004</c:v>
              </c:pt>
              <c:pt idx="76">
                <c:v>531.47140000000002</c:v>
              </c:pt>
              <c:pt idx="77">
                <c:v>531.50900000000001</c:v>
              </c:pt>
              <c:pt idx="78">
                <c:v>530.8877</c:v>
              </c:pt>
              <c:pt idx="79">
                <c:v>570.39250000000004</c:v>
              </c:pt>
              <c:pt idx="80">
                <c:v>582.17349999999999</c:v>
              </c:pt>
              <c:pt idx="81">
                <c:v>588.7133</c:v>
              </c:pt>
              <c:pt idx="82">
                <c:v>592.27769999999998</c:v>
              </c:pt>
              <c:pt idx="83">
                <c:v>595.02780000000007</c:v>
              </c:pt>
              <c:pt idx="84">
                <c:v>592.25459999999998</c:v>
              </c:pt>
              <c:pt idx="85">
                <c:v>598.13670000000002</c:v>
              </c:pt>
              <c:pt idx="86">
                <c:v>622.55600000000004</c:v>
              </c:pt>
              <c:pt idx="87">
                <c:v>626.6146</c:v>
              </c:pt>
              <c:pt idx="88">
                <c:v>644.8152</c:v>
              </c:pt>
              <c:pt idx="89">
                <c:v>645.76560000000006</c:v>
              </c:pt>
              <c:pt idx="90">
                <c:v>663.40610000000004</c:v>
              </c:pt>
              <c:pt idx="91">
                <c:v>681.18430000000001</c:v>
              </c:pt>
              <c:pt idx="92">
                <c:v>675.30849999999998</c:v>
              </c:pt>
              <c:pt idx="93">
                <c:v>685.36630000000002</c:v>
              </c:pt>
              <c:pt idx="94">
                <c:v>681.58339999999998</c:v>
              </c:pt>
              <c:pt idx="95">
                <c:v>714.54910000000007</c:v>
              </c:pt>
              <c:pt idx="96">
                <c:v>740.73249999999996</c:v>
              </c:pt>
              <c:pt idx="97">
                <c:v>751.45410000000004</c:v>
              </c:pt>
              <c:pt idx="98">
                <c:v>739.25710000000004</c:v>
              </c:pt>
              <c:pt idx="99">
                <c:v>734.17410000000007</c:v>
              </c:pt>
              <c:pt idx="100">
                <c:v>718.04390000000001</c:v>
              </c:pt>
              <c:pt idx="101">
                <c:v>706.70749999999998</c:v>
              </c:pt>
              <c:pt idx="102">
                <c:v>705.42460000000005</c:v>
              </c:pt>
              <c:pt idx="103">
                <c:v>709.12610000000006</c:v>
              </c:pt>
              <c:pt idx="104">
                <c:v>713.1825</c:v>
              </c:pt>
              <c:pt idx="105">
                <c:v>718.40980000000002</c:v>
              </c:pt>
              <c:pt idx="106">
                <c:v>671.74009999999998</c:v>
              </c:pt>
              <c:pt idx="107">
                <c:v>650.62080000000003</c:v>
              </c:pt>
              <c:pt idx="108">
                <c:v>631.1508</c:v>
              </c:pt>
              <c:pt idx="109">
                <c:v>626.55520000000001</c:v>
              </c:pt>
              <c:pt idx="110">
                <c:v>612.1155</c:v>
              </c:pt>
              <c:pt idx="111">
                <c:v>593.76200000000006</c:v>
              </c:pt>
              <c:pt idx="112">
                <c:v>571.08479999999997</c:v>
              </c:pt>
              <c:pt idx="113">
                <c:v>555.47760000000005</c:v>
              </c:pt>
              <c:pt idx="114">
                <c:v>551.04420000000005</c:v>
              </c:pt>
              <c:pt idx="115">
                <c:v>556.85540000000003</c:v>
              </c:pt>
              <c:pt idx="116">
                <c:v>557.52520000000004</c:v>
              </c:pt>
              <c:pt idx="117">
                <c:v>533.87110000000007</c:v>
              </c:pt>
              <c:pt idx="118">
                <c:v>549.70260000000007</c:v>
              </c:pt>
              <c:pt idx="119">
                <c:v>579.0222</c:v>
              </c:pt>
              <c:pt idx="120">
                <c:v>567.94170000000008</c:v>
              </c:pt>
              <c:pt idx="121">
                <c:v>559.46069999999997</c:v>
              </c:pt>
              <c:pt idx="122">
                <c:v>557.2903</c:v>
              </c:pt>
              <c:pt idx="123">
                <c:v>551.48239999999998</c:v>
              </c:pt>
              <c:pt idx="124">
                <c:v>551.11570000000006</c:v>
              </c:pt>
              <c:pt idx="125">
                <c:v>556.86500000000001</c:v>
              </c:pt>
              <c:pt idx="126">
                <c:v>553.79550000000006</c:v>
              </c:pt>
              <c:pt idx="127">
                <c:v>561.92360000000008</c:v>
              </c:pt>
              <c:pt idx="128">
                <c:v>562.95810000000006</c:v>
              </c:pt>
              <c:pt idx="129">
                <c:v>578.21789999999999</c:v>
              </c:pt>
              <c:pt idx="130">
                <c:v>588.84820000000002</c:v>
              </c:pt>
              <c:pt idx="131">
                <c:v>614.02539999999999</c:v>
              </c:pt>
              <c:pt idx="132">
                <c:v>619.41150000000005</c:v>
              </c:pt>
              <c:pt idx="133">
                <c:v>633.35559999999998</c:v>
              </c:pt>
              <c:pt idx="134">
                <c:v>647.02629999999999</c:v>
              </c:pt>
              <c:pt idx="135">
                <c:v>648.8347</c:v>
              </c:pt>
              <c:pt idx="136">
                <c:v>647.02730000000008</c:v>
              </c:pt>
              <c:pt idx="137">
                <c:v>647.66120000000001</c:v>
              </c:pt>
              <c:pt idx="138">
                <c:v>665.65420000000006</c:v>
              </c:pt>
              <c:pt idx="139">
                <c:v>677.15140000000008</c:v>
              </c:pt>
              <c:pt idx="140">
                <c:v>700.42230000000006</c:v>
              </c:pt>
              <c:pt idx="141">
                <c:v>717.29219999999998</c:v>
              </c:pt>
              <c:pt idx="142">
                <c:v>726.48670000000004</c:v>
              </c:pt>
              <c:pt idx="143">
                <c:v>730.86810000000003</c:v>
              </c:pt>
              <c:pt idx="144">
                <c:v>727.95010000000002</c:v>
              </c:pt>
              <c:pt idx="145">
                <c:v>725.11860000000001</c:v>
              </c:pt>
              <c:pt idx="146">
                <c:v>723.87260000000003</c:v>
              </c:pt>
              <c:pt idx="147">
                <c:v>718.2867</c:v>
              </c:pt>
              <c:pt idx="148">
                <c:v>711.71630000000005</c:v>
              </c:pt>
              <c:pt idx="149">
                <c:v>706.74459999999999</c:v>
              </c:pt>
              <c:pt idx="150">
                <c:v>701.88430000000005</c:v>
              </c:pt>
              <c:pt idx="151">
                <c:v>713.53970000000004</c:v>
              </c:pt>
              <c:pt idx="152">
                <c:v>713.63819999999998</c:v>
              </c:pt>
              <c:pt idx="153">
                <c:v>714.43400000000008</c:v>
              </c:pt>
              <c:pt idx="154">
                <c:v>725.02330000000006</c:v>
              </c:pt>
              <c:pt idx="155">
                <c:v>720.30860000000007</c:v>
              </c:pt>
              <c:pt idx="156">
                <c:v>717.56100000000004</c:v>
              </c:pt>
              <c:pt idx="157">
                <c:v>714.02460000000008</c:v>
              </c:pt>
              <c:pt idx="158">
                <c:v>642.12220000000002</c:v>
              </c:pt>
              <c:pt idx="159">
                <c:v>603.6576</c:v>
              </c:pt>
              <c:pt idx="160">
                <c:v>579.71630000000005</c:v>
              </c:pt>
              <c:pt idx="161">
                <c:v>565.46699999999998</c:v>
              </c:pt>
              <c:pt idx="162">
                <c:v>574.07370000000003</c:v>
              </c:pt>
              <c:pt idx="163">
                <c:v>566.91250000000002</c:v>
              </c:pt>
              <c:pt idx="164">
                <c:v>565.38340000000005</c:v>
              </c:pt>
              <c:pt idx="165">
                <c:v>565.75670000000002</c:v>
              </c:pt>
              <c:pt idx="166">
                <c:v>571.97130000000004</c:v>
              </c:pt>
              <c:pt idx="167">
                <c:v>579.26220000000001</c:v>
              </c:pt>
              <c:pt idx="168">
                <c:v>579.59030000000007</c:v>
              </c:pt>
              <c:pt idx="169">
                <c:v>583.97</c:v>
              </c:pt>
              <c:pt idx="170">
                <c:v>592.12570000000005</c:v>
              </c:pt>
              <c:pt idx="171">
                <c:v>578.46230000000003</c:v>
              </c:pt>
              <c:pt idx="172">
                <c:v>562.08680000000004</c:v>
              </c:pt>
              <c:pt idx="173">
                <c:v>550.68830000000003</c:v>
              </c:pt>
              <c:pt idx="174">
                <c:v>540.44820000000004</c:v>
              </c:pt>
              <c:pt idx="175">
                <c:v>536.4982</c:v>
              </c:pt>
              <c:pt idx="176">
                <c:v>528.21980000000008</c:v>
              </c:pt>
              <c:pt idx="177">
                <c:v>532.23070000000007</c:v>
              </c:pt>
              <c:pt idx="178">
                <c:v>531.7722</c:v>
              </c:pt>
              <c:pt idx="179">
                <c:v>544.44950000000006</c:v>
              </c:pt>
              <c:pt idx="180">
                <c:v>535.01100000000008</c:v>
              </c:pt>
              <c:pt idx="181">
                <c:v>532.9171</c:v>
              </c:pt>
              <c:pt idx="182">
                <c:v>535.23090000000002</c:v>
              </c:pt>
              <c:pt idx="183">
                <c:v>555.06259999999997</c:v>
              </c:pt>
              <c:pt idx="184">
                <c:v>576.19400000000007</c:v>
              </c:pt>
              <c:pt idx="185">
                <c:v>572.70130000000006</c:v>
              </c:pt>
              <c:pt idx="186">
                <c:v>576.31060000000002</c:v>
              </c:pt>
              <c:pt idx="187">
                <c:v>575.26790000000005</c:v>
              </c:pt>
              <c:pt idx="188" formatCode="#,##0.00">
                <c:v>588.86599999999999</c:v>
              </c:pt>
              <c:pt idx="189" formatCode="#,##0.00">
                <c:v>630.91210000000001</c:v>
              </c:pt>
              <c:pt idx="190" formatCode="#,##0.00">
                <c:v>601.5059</c:v>
              </c:pt>
              <c:pt idx="191" formatCode="#,##0.00">
                <c:v>621.25279999999998</c:v>
              </c:pt>
              <c:pt idx="192" formatCode="#,##0.00">
                <c:v>620.53060000000005</c:v>
              </c:pt>
              <c:pt idx="193" formatCode="#,##0.00">
                <c:v>630.53610000000003</c:v>
              </c:pt>
              <c:pt idx="194" formatCode="#,##0.00">
                <c:v>628.59190000000001</c:v>
              </c:pt>
              <c:pt idx="195" formatCode="#,##0.00">
                <c:v>631.12480000000005</c:v>
              </c:pt>
              <c:pt idx="196" formatCode="#,##0.00">
                <c:v>628.91100000000006</c:v>
              </c:pt>
              <c:pt idx="197" formatCode="#,##0.00">
                <c:v>629.23340000000007</c:v>
              </c:pt>
              <c:pt idx="198" formatCode="#,##0.00">
                <c:v>628.34500000000003</c:v>
              </c:pt>
              <c:pt idx="199" formatCode="#,##0.00">
                <c:v>623.20500000000004</c:v>
              </c:pt>
              <c:pt idx="200" formatCode="#,##0.00">
                <c:v>622.51980000000003</c:v>
              </c:pt>
              <c:pt idx="201" formatCode="#,##0.00">
                <c:v>619.96990000000005</c:v>
              </c:pt>
              <c:pt idx="202" formatCode="#,##0.00">
                <c:v>604.33230000000003</c:v>
              </c:pt>
              <c:pt idx="203" formatCode="#,##0.00">
                <c:v>615.72840000000008</c:v>
              </c:pt>
              <c:pt idx="204" formatCode="#,##0.00">
                <c:v>608.19740000000002</c:v>
              </c:pt>
              <c:pt idx="205" formatCode="#,##0.00">
                <c:v>610.10050000000001</c:v>
              </c:pt>
              <c:pt idx="206" formatCode="#,##0.00">
                <c:v>611.02409999999998</c:v>
              </c:pt>
              <c:pt idx="207" formatCode="#,##0.00">
                <c:v>628.11940000000004</c:v>
              </c:pt>
              <c:pt idx="208" formatCode="#,##0.00">
                <c:v>615.21140000000003</c:v>
              </c:pt>
              <c:pt idx="209" formatCode="#,##0.00">
                <c:v>568.19119999999998</c:v>
              </c:pt>
              <c:pt idx="210" formatCode="#,##0.00">
                <c:v>548.02819999999997</c:v>
              </c:pt>
              <c:pt idx="211" formatCode="#,##0.00">
                <c:v>533.79090000000008</c:v>
              </c:pt>
              <c:pt idx="212" formatCode="#,##0.00">
                <c:v>531.12080000000003</c:v>
              </c:pt>
              <c:pt idx="213" formatCode="#,##0.00">
                <c:v>525.7921</c:v>
              </c:pt>
              <c:pt idx="214" formatCode="#,##0.00">
                <c:v>527.34400000000005</c:v>
              </c:pt>
              <c:pt idx="215" formatCode="#,##0.00">
                <c:v>534.52970000000005</c:v>
              </c:pt>
              <c:pt idx="216" formatCode="#,##0.00">
                <c:v>539.12310000000002</c:v>
              </c:pt>
              <c:pt idx="217" formatCode="#,##0.00">
                <c:v>538.68450000000007</c:v>
              </c:pt>
              <c:pt idx="218" formatCode="#,##0.00">
                <c:v>540.58120000000008</c:v>
              </c:pt>
              <c:pt idx="219" formatCode="#,##0.00">
                <c:v>543.84670000000006</c:v>
              </c:pt>
              <c:pt idx="220" formatCode="#,##0.00">
                <c:v>541.0607</c:v>
              </c:pt>
              <c:pt idx="221" formatCode="#,##0.00">
                <c:v>542.33950000000004</c:v>
              </c:pt>
              <c:pt idx="222" formatCode="#,##0.00">
                <c:v>559.0942</c:v>
              </c:pt>
              <c:pt idx="223" formatCode="#,##0.00">
                <c:v>590.56920000000002</c:v>
              </c:pt>
              <c:pt idx="224" formatCode="#,##0.00">
                <c:v>610.95680000000004</c:v>
              </c:pt>
              <c:pt idx="225" formatCode="#,##0.00">
                <c:v>584.51960000000008</c:v>
              </c:pt>
              <c:pt idx="226" formatCode="#,##0.00">
                <c:v>568.31510000000003</c:v>
              </c:pt>
              <c:pt idx="227" formatCode="#,##0.00">
                <c:v>561.31470000000002</c:v>
              </c:pt>
              <c:pt idx="228" formatCode="#,##0.00">
                <c:v>559.58440000000007</c:v>
              </c:pt>
              <c:pt idx="229" formatCode="#,##0.00">
                <c:v>555.88459999999998</c:v>
              </c:pt>
              <c:pt idx="230" formatCode="#,##0.00">
                <c:v>556.73820000000001</c:v>
              </c:pt>
              <c:pt idx="231" formatCode="#,##0.00">
                <c:v>560.71249999999998</c:v>
              </c:pt>
              <c:pt idx="232" formatCode="#,##0.00">
                <c:v>558.18979999999999</c:v>
              </c:pt>
              <c:pt idx="233" formatCode="#,##0.00">
                <c:v>565.3057</c:v>
              </c:pt>
              <c:pt idx="234" formatCode="#,##0.00">
                <c:v>571.05860000000007</c:v>
              </c:pt>
              <c:pt idx="235" formatCode="#,##0.00">
                <c:v>570.03830000000005</c:v>
              </c:pt>
              <c:pt idx="236" formatCode="#,##0.00">
                <c:v>570.15710000000001</c:v>
              </c:pt>
              <c:pt idx="237" formatCode="#,##0.00">
                <c:v>590.03899999999999</c:v>
              </c:pt>
              <c:pt idx="238" formatCode="#,##0.00">
                <c:v>584.78110000000004</c:v>
              </c:pt>
              <c:pt idx="239" formatCode="#,##0.00">
                <c:v>582.27539999999999</c:v>
              </c:pt>
              <c:pt idx="240" formatCode="#,##0.00">
                <c:v>601.89160000000004</c:v>
              </c:pt>
              <c:pt idx="241" formatCode="#,##0.00">
                <c:v>598.80550000000005</c:v>
              </c:pt>
              <c:pt idx="242" formatCode="#,##0.00">
                <c:v>599.69640000000004</c:v>
              </c:pt>
              <c:pt idx="243" formatCode="#,##0.00">
                <c:v>608.89340000000004</c:v>
              </c:pt>
              <c:pt idx="244" formatCode="#,##0.00">
                <c:v>622.81330000000003</c:v>
              </c:pt>
              <c:pt idx="245" formatCode="#,##0.00">
                <c:v>622.50380000000007</c:v>
              </c:pt>
              <c:pt idx="246" formatCode="#,##0.00">
                <c:v>622.61560000000009</c:v>
              </c:pt>
              <c:pt idx="247" formatCode="#,##0.00">
                <c:v>620.67610000000002</c:v>
              </c:pt>
              <c:pt idx="248" formatCode="#,##0.00">
                <c:v>630.30320000000006</c:v>
              </c:pt>
              <c:pt idx="249" formatCode="#,##0.00">
                <c:v>638.30540000000008</c:v>
              </c:pt>
              <c:pt idx="250" formatCode="#,##0.00">
                <c:v>633.8895</c:v>
              </c:pt>
              <c:pt idx="251" formatCode="#,##0.00">
                <c:v>621.1463</c:v>
              </c:pt>
              <c:pt idx="252" formatCode="#,##0.00">
                <c:v>634.97990000000004</c:v>
              </c:pt>
              <c:pt idx="253" formatCode="#,##0.00">
                <c:v>627.39620000000002</c:v>
              </c:pt>
              <c:pt idx="254" formatCode="#,##0.00">
                <c:v>636.58040000000005</c:v>
              </c:pt>
              <c:pt idx="255" formatCode="#,##0.00">
                <c:v>637.70010000000002</c:v>
              </c:pt>
              <c:pt idx="256" formatCode="#,##0.00">
                <c:v>637.79399999999998</c:v>
              </c:pt>
              <c:pt idx="257" formatCode="#,##0.00">
                <c:v>642.17079999999999</c:v>
              </c:pt>
              <c:pt idx="258" formatCode="#,##0.00">
                <c:v>643.76600000000008</c:v>
              </c:pt>
              <c:pt idx="259" formatCode="#,##0.00">
                <c:v>651.48290000000009</c:v>
              </c:pt>
              <c:pt idx="260" formatCode="#,##0.00">
                <c:v>645.37990000000002</c:v>
              </c:pt>
              <c:pt idx="261" formatCode="#,##0.00">
                <c:v>633.93560000000002</c:v>
              </c:pt>
              <c:pt idx="262" formatCode="#,##0.00">
                <c:v>610.51620000000003</c:v>
              </c:pt>
              <c:pt idx="263" formatCode="#,##0.00">
                <c:v>588.69760000000008</c:v>
              </c:pt>
              <c:pt idx="264" formatCode="#,##0.00">
                <c:v>576.65010000000007</c:v>
              </c:pt>
              <c:pt idx="265" formatCode="#,##0.00">
                <c:v>576.99459999999999</c:v>
              </c:pt>
              <c:pt idx="266" formatCode="#,##0.00">
                <c:v>585.27539999999999</c:v>
              </c:pt>
              <c:pt idx="267" formatCode="#,##0.00">
                <c:v>584.96370000000002</c:v>
              </c:pt>
              <c:pt idx="268" formatCode="#,##0.00">
                <c:v>584.10320000000002</c:v>
              </c:pt>
              <c:pt idx="269" formatCode="#,##0.00">
                <c:v>584.02460000000008</c:v>
              </c:pt>
              <c:pt idx="270" formatCode="#,##0.00">
                <c:v>586.61620000000005</c:v>
              </c:pt>
              <c:pt idx="271" formatCode="#,##0.00">
                <c:v>586.15030000000002</c:v>
              </c:pt>
              <c:pt idx="272" formatCode="#,##0.00">
                <c:v>581.6567</c:v>
              </c:pt>
              <c:pt idx="273" formatCode="#,##0.00">
                <c:v>580.49959999999999</c:v>
              </c:pt>
              <c:pt idx="274" formatCode="#,##0.00">
                <c:v>601.77910000000008</c:v>
              </c:pt>
              <c:pt idx="275" formatCode="#,##0.00">
                <c:v>598.7604</c:v>
              </c:pt>
              <c:pt idx="276" formatCode="#,##0.00">
                <c:v>591.39139999999998</c:v>
              </c:pt>
              <c:pt idx="277" formatCode="#,##0.00">
                <c:v>594.31119999999999</c:v>
              </c:pt>
              <c:pt idx="278" formatCode="#,##0.00">
                <c:v>595.82180000000005</c:v>
              </c:pt>
              <c:pt idx="279" formatCode="#,##0.00">
                <c:v>579.74829999999997</c:v>
              </c:pt>
              <c:pt idx="280" formatCode="#,##0.00">
                <c:v>556.19889999999998</c:v>
              </c:pt>
              <c:pt idx="281" formatCode="#,##0.00">
                <c:v>555.25260000000003</c:v>
              </c:pt>
              <c:pt idx="282" formatCode="#,##0.00">
                <c:v>555.39780000000007</c:v>
              </c:pt>
              <c:pt idx="283" formatCode="#,##0.00">
                <c:v>557.15170000000001</c:v>
              </c:pt>
              <c:pt idx="284" formatCode="#,##0.00">
                <c:v>553.40570000000002</c:v>
              </c:pt>
              <c:pt idx="285" formatCode="#,##0.00">
                <c:v>551.67899999999997</c:v>
              </c:pt>
              <c:pt idx="286" formatCode="#,##0.00">
                <c:v>555.04780000000005</c:v>
              </c:pt>
              <c:pt idx="287" formatCode="#,##0.00">
                <c:v>558.44280000000003</c:v>
              </c:pt>
              <c:pt idx="288" formatCode="#,##0.00">
                <c:v>577.09519999999998</c:v>
              </c:pt>
              <c:pt idx="289" formatCode="#,##0.00">
                <c:v>591.86969999999997</c:v>
              </c:pt>
              <c:pt idx="290" formatCode="#,##0.00">
                <c:v>594.90729999999996</c:v>
              </c:pt>
              <c:pt idx="291" formatCode="#,##0.00">
                <c:v>579.18259999999998</c:v>
              </c:pt>
              <c:pt idx="292" formatCode="#,##0.00">
                <c:v>604.94740000000002</c:v>
              </c:pt>
              <c:pt idx="293" formatCode="#,##0.00">
                <c:v>614.49379999999996</c:v>
              </c:pt>
              <c:pt idx="294" formatCode="#,##0.00">
                <c:v>611.92280000000005</c:v>
              </c:pt>
              <c:pt idx="295" formatCode="#,##0.00">
                <c:v>615.93359999999996</c:v>
              </c:pt>
              <c:pt idx="296" formatCode="#,##0.00">
                <c:v>633.96529999999996</c:v>
              </c:pt>
              <c:pt idx="297" formatCode="#,##0.00">
                <c:v>637.87940000000003</c:v>
              </c:pt>
              <c:pt idx="298" formatCode="#,##0.00">
                <c:v>639.45000000000005</c:v>
              </c:pt>
              <c:pt idx="299" formatCode="#,##0.00">
                <c:v>638.56119999999999</c:v>
              </c:pt>
              <c:pt idx="300" formatCode="#,##0.00">
                <c:v>626.22460000000001</c:v>
              </c:pt>
              <c:pt idx="301" formatCode="#,##0.00">
                <c:v>631.0806</c:v>
              </c:pt>
              <c:pt idx="302" formatCode="#,##0.00">
                <c:v>629.10749999999996</c:v>
              </c:pt>
              <c:pt idx="303" formatCode="#,##0.00">
                <c:v>625.89710000000002</c:v>
              </c:pt>
              <c:pt idx="304" formatCode="#,##0.00">
                <c:v>629.73069999999996</c:v>
              </c:pt>
              <c:pt idx="305" formatCode="#,##0.00">
                <c:v>632.15880000000004</c:v>
              </c:pt>
              <c:pt idx="306" formatCode="#,##0.00">
                <c:v>635.93269999999995</c:v>
              </c:pt>
              <c:pt idx="307" formatCode="#,##0.00">
                <c:v>638.20420000000001</c:v>
              </c:pt>
              <c:pt idx="308" formatCode="#,##0.00">
                <c:v>634.31500000000005</c:v>
              </c:pt>
              <c:pt idx="309" formatCode="#,##0.00">
                <c:v>635.31939999999997</c:v>
              </c:pt>
              <c:pt idx="310" formatCode="#,##0.00">
                <c:v>635.70479999999998</c:v>
              </c:pt>
              <c:pt idx="311" formatCode="#,##0.00">
                <c:v>604.13699999999994</c:v>
              </c:pt>
              <c:pt idx="312" formatCode="#,##0.00">
                <c:v>604.16767160000006</c:v>
              </c:pt>
              <c:pt idx="313" formatCode="#,##0.00">
                <c:v>636.02659926000001</c:v>
              </c:pt>
              <c:pt idx="314" formatCode="#,##0.00">
                <c:v>647.20995459999995</c:v>
              </c:pt>
              <c:pt idx="315" formatCode="#,##0.00">
                <c:v>577.85146940000004</c:v>
              </c:pt>
              <c:pt idx="316" formatCode="#,##0.00">
                <c:v>558.66931599999998</c:v>
              </c:pt>
              <c:pt idx="317" formatCode="#,##0.00">
                <c:v>542.38499249999984</c:v>
              </c:pt>
              <c:pt idx="318" formatCode="#,##0.00">
                <c:v>547.96730635999995</c:v>
              </c:pt>
              <c:pt idx="319" formatCode="#,##0.00">
                <c:v>545.24253806000002</c:v>
              </c:pt>
              <c:pt idx="320" formatCode="#,##0.00">
                <c:v>539.04634644000009</c:v>
              </c:pt>
              <c:pt idx="321" formatCode="#,##0.00">
                <c:v>535.11339382000006</c:v>
              </c:pt>
              <c:pt idx="322" formatCode="#,##0.00">
                <c:v>542.11105415999998</c:v>
              </c:pt>
              <c:pt idx="323" formatCode="#,##0.00">
                <c:v>527.88250552</c:v>
              </c:pt>
              <c:pt idx="324" formatCode="#,##0.00">
                <c:v>529.93503866000003</c:v>
              </c:pt>
              <c:pt idx="325" formatCode="#,##0.00">
                <c:v>556.03677313999992</c:v>
              </c:pt>
              <c:pt idx="326" formatCode="#,##0.00">
                <c:v>550.1392810000001</c:v>
              </c:pt>
              <c:pt idx="327" formatCode="#,##0.00">
                <c:v>540.89981848000002</c:v>
              </c:pt>
              <c:pt idx="328" formatCode="#,##0.00">
                <c:v>543.97793940000008</c:v>
              </c:pt>
              <c:pt idx="329" formatCode="#,##0.00">
                <c:v>549.62679209999999</c:v>
              </c:pt>
              <c:pt idx="330" formatCode="#,##0.00">
                <c:v>566.26040853999984</c:v>
              </c:pt>
              <c:pt idx="331" formatCode="#,##0.00">
                <c:v>555.03114782</c:v>
              </c:pt>
              <c:pt idx="332" formatCode="#,##0.00">
                <c:v>560.59933508000006</c:v>
              </c:pt>
              <c:pt idx="333" formatCode="#,##0.00">
                <c:v>561.4520371399999</c:v>
              </c:pt>
              <c:pt idx="334" formatCode="#,##0.00">
                <c:v>563.19235093999998</c:v>
              </c:pt>
              <c:pt idx="335" formatCode="#,##0.00">
                <c:v>571.90297311999996</c:v>
              </c:pt>
              <c:pt idx="336" formatCode="#,##0.00">
                <c:v>580.19415214000003</c:v>
              </c:pt>
              <c:pt idx="337" formatCode="#,##0.00">
                <c:v>588.57935998000005</c:v>
              </c:pt>
              <c:pt idx="338" formatCode="#,##0.00">
                <c:v>587.32881141999997</c:v>
              </c:pt>
              <c:pt idx="339" formatCode="#,##0.00">
                <c:v>598.01152786861473</c:v>
              </c:pt>
              <c:pt idx="340" formatCode="#,##0.00">
                <c:v>608.10408673672976</c:v>
              </c:pt>
              <c:pt idx="341" formatCode="#,##0.00">
                <c:v>610.96283699399896</c:v>
              </c:pt>
              <c:pt idx="342" formatCode="#,##0.00">
                <c:v>614.53773631959132</c:v>
              </c:pt>
              <c:pt idx="343" formatCode="#,##0.00">
                <c:v>625.32081473264986</c:v>
              </c:pt>
              <c:pt idx="344" formatCode="#,##0.00">
                <c:v>632.35926955803438</c:v>
              </c:pt>
              <c:pt idx="345" formatCode="#,##0.00">
                <c:v>632.67521539218205</c:v>
              </c:pt>
              <c:pt idx="346" formatCode="#,##0.00">
                <c:v>635.73033304355067</c:v>
              </c:pt>
              <c:pt idx="347" formatCode="#,##0.00">
                <c:v>644.90395952701124</c:v>
              </c:pt>
              <c:pt idx="348" formatCode="#,##0.00">
                <c:v>650.23265180577118</c:v>
              </c:pt>
              <c:pt idx="349" formatCode="#,##0.00">
                <c:v>645.79584959397414</c:v>
              </c:pt>
              <c:pt idx="350" formatCode="#,##0.00">
                <c:v>647.73203480514564</c:v>
              </c:pt>
              <c:pt idx="351" formatCode="#,##0.00">
                <c:v>651.67695118890697</c:v>
              </c:pt>
              <c:pt idx="352" formatCode="#,##0.00">
                <c:v>648.54579496332178</c:v>
              </c:pt>
              <c:pt idx="353" formatCode="#,##0.00">
                <c:v>631.16004283871405</c:v>
              </c:pt>
              <c:pt idx="354" formatCode="#,##0.00">
                <c:v>630.47396524305452</c:v>
              </c:pt>
              <c:pt idx="355" formatCode="#,##0.00">
                <c:v>620.30131039387209</c:v>
              </c:pt>
              <c:pt idx="356" formatCode="#,##0.00">
                <c:v>616.46403172316957</c:v>
              </c:pt>
              <c:pt idx="357" formatCode="#,##0.00">
                <c:v>599.30453728052953</c:v>
              </c:pt>
              <c:pt idx="358" formatCode="#,##0.00">
                <c:v>589.35746596496199</c:v>
              </c:pt>
              <c:pt idx="359" formatCode="#,##0.00">
                <c:v>592.66074924885356</c:v>
              </c:pt>
              <c:pt idx="360" formatCode="#,##0.00">
                <c:v>#N/A</c:v>
              </c:pt>
              <c:pt idx="361" formatCode="#,##0.00">
                <c:v>#N/A</c:v>
              </c:pt>
              <c:pt idx="362" formatCode="#,##0.00">
                <c:v>#N/A</c:v>
              </c:pt>
              <c:pt idx="363" formatCode="#,##0.00">
                <c:v>#N/A</c:v>
              </c:pt>
              <c:pt idx="364" formatCode="#,##0.00">
                <c:v>#N/A</c:v>
              </c:pt>
            </c:numLit>
          </c:val>
          <c:smooth val="0"/>
        </c:ser>
        <c:ser>
          <c:idx val="2"/>
          <c:order val="1"/>
          <c:tx>
            <c:v>Heavy L 27 Average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Lit>
              <c:ptCount val="365"/>
              <c:pt idx="0">
                <c:v>|</c:v>
              </c:pt>
              <c:pt idx="26">
                <c:v>2007</c:v>
              </c:pt>
              <c:pt idx="52">
                <c:v>|</c:v>
              </c:pt>
              <c:pt idx="78">
                <c:v>2008</c:v>
              </c:pt>
              <c:pt idx="104">
                <c:v>|</c:v>
              </c:pt>
              <c:pt idx="130">
                <c:v>2009</c:v>
              </c:pt>
              <c:pt idx="156">
                <c:v>|</c:v>
              </c:pt>
              <c:pt idx="182">
                <c:v>2010</c:v>
              </c:pt>
              <c:pt idx="208">
                <c:v>|</c:v>
              </c:pt>
              <c:pt idx="234">
                <c:v>2011</c:v>
              </c:pt>
              <c:pt idx="260">
                <c:v>|</c:v>
              </c:pt>
              <c:pt idx="286">
                <c:v>2012</c:v>
              </c:pt>
              <c:pt idx="312">
                <c:v>|</c:v>
              </c:pt>
              <c:pt idx="338">
                <c:v>2013</c:v>
              </c:pt>
              <c:pt idx="364">
                <c:v>|</c:v>
              </c:pt>
            </c:strLit>
          </c:cat>
          <c:val>
            <c:numLit>
              <c:formatCode>0.00</c:formatCode>
              <c:ptCount val="365"/>
              <c:pt idx="0">
                <c:v>390.23439999999999</c:v>
              </c:pt>
              <c:pt idx="1">
                <c:v>387.51730000000003</c:v>
              </c:pt>
              <c:pt idx="2">
                <c:v>385.8852</c:v>
              </c:pt>
              <c:pt idx="3">
                <c:v>384.8503</c:v>
              </c:pt>
              <c:pt idx="4">
                <c:v>392.93360000000001</c:v>
              </c:pt>
              <c:pt idx="5">
                <c:v>397.45160000000004</c:v>
              </c:pt>
              <c:pt idx="6">
                <c:v>400.1825</c:v>
              </c:pt>
              <c:pt idx="7">
                <c:v>401.18040000000002</c:v>
              </c:pt>
              <c:pt idx="8">
                <c:v>395.77809999999999</c:v>
              </c:pt>
              <c:pt idx="9">
                <c:v>401.65050000000002</c:v>
              </c:pt>
              <c:pt idx="10">
                <c:v>409.68760000000003</c:v>
              </c:pt>
              <c:pt idx="11">
                <c:v>417.64080000000001</c:v>
              </c:pt>
              <c:pt idx="12">
                <c:v>425.25749999999999</c:v>
              </c:pt>
              <c:pt idx="13">
                <c:v>431.2473</c:v>
              </c:pt>
              <c:pt idx="14">
                <c:v>414.70010000000002</c:v>
              </c:pt>
              <c:pt idx="15">
                <c:v>412.67650000000003</c:v>
              </c:pt>
              <c:pt idx="16">
                <c:v>394.15870000000001</c:v>
              </c:pt>
              <c:pt idx="17">
                <c:v>390.78860000000003</c:v>
              </c:pt>
              <c:pt idx="18">
                <c:v>383.6087</c:v>
              </c:pt>
              <c:pt idx="19">
                <c:v>415.49630000000002</c:v>
              </c:pt>
              <c:pt idx="20">
                <c:v>419.00650000000002</c:v>
              </c:pt>
              <c:pt idx="21">
                <c:v>410.26030000000003</c:v>
              </c:pt>
              <c:pt idx="22">
                <c:v>407.44720000000001</c:v>
              </c:pt>
              <c:pt idx="23">
                <c:v>404.20860000000005</c:v>
              </c:pt>
              <c:pt idx="24">
                <c:v>397.39870000000002</c:v>
              </c:pt>
              <c:pt idx="25">
                <c:v>395.387</c:v>
              </c:pt>
              <c:pt idx="26">
                <c:v>398.55110000000002</c:v>
              </c:pt>
              <c:pt idx="27">
                <c:v>400.20520000000005</c:v>
              </c:pt>
              <c:pt idx="28">
                <c:v>398.35040000000004</c:v>
              </c:pt>
              <c:pt idx="29">
                <c:v>392.80549999999999</c:v>
              </c:pt>
              <c:pt idx="30">
                <c:v>395.42220000000003</c:v>
              </c:pt>
              <c:pt idx="31">
                <c:v>408.58460000000002</c:v>
              </c:pt>
              <c:pt idx="32">
                <c:v>415.20749999999998</c:v>
              </c:pt>
              <c:pt idx="33">
                <c:v>397.57690000000002</c:v>
              </c:pt>
              <c:pt idx="34">
                <c:v>398.3639</c:v>
              </c:pt>
              <c:pt idx="35">
                <c:v>398.31170000000003</c:v>
              </c:pt>
              <c:pt idx="36">
                <c:v>395.16990000000004</c:v>
              </c:pt>
              <c:pt idx="37">
                <c:v>398.97120000000001</c:v>
              </c:pt>
              <c:pt idx="38">
                <c:v>390.92430000000002</c:v>
              </c:pt>
              <c:pt idx="39">
                <c:v>390.90320000000003</c:v>
              </c:pt>
              <c:pt idx="40">
                <c:v>386.47310000000004</c:v>
              </c:pt>
              <c:pt idx="41">
                <c:v>386.85150000000004</c:v>
              </c:pt>
              <c:pt idx="42">
                <c:v>384.24549999999999</c:v>
              </c:pt>
              <c:pt idx="43">
                <c:v>379.95070000000004</c:v>
              </c:pt>
              <c:pt idx="44">
                <c:v>378.84720000000004</c:v>
              </c:pt>
              <c:pt idx="45">
                <c:v>379.45949999999999</c:v>
              </c:pt>
              <c:pt idx="46">
                <c:v>376.79180000000002</c:v>
              </c:pt>
              <c:pt idx="47">
                <c:v>374.82990000000001</c:v>
              </c:pt>
              <c:pt idx="48">
                <c:v>373.8723</c:v>
              </c:pt>
              <c:pt idx="49">
                <c:v>373.5204</c:v>
              </c:pt>
              <c:pt idx="50">
                <c:v>374.52570000000003</c:v>
              </c:pt>
              <c:pt idx="51">
                <c:v>380.58510000000001</c:v>
              </c:pt>
              <c:pt idx="52">
                <c:v>356.19310000000002</c:v>
              </c:pt>
              <c:pt idx="53">
                <c:v>355.65270000000004</c:v>
              </c:pt>
              <c:pt idx="54">
                <c:v>356.71</c:v>
              </c:pt>
              <c:pt idx="55">
                <c:v>357.75260000000003</c:v>
              </c:pt>
              <c:pt idx="56">
                <c:v>361.00210000000004</c:v>
              </c:pt>
              <c:pt idx="57">
                <c:v>373.28680000000003</c:v>
              </c:pt>
              <c:pt idx="58">
                <c:v>378.4556</c:v>
              </c:pt>
              <c:pt idx="59">
                <c:v>379.23380000000003</c:v>
              </c:pt>
              <c:pt idx="60">
                <c:v>381.4323</c:v>
              </c:pt>
              <c:pt idx="61">
                <c:v>385.53020000000004</c:v>
              </c:pt>
              <c:pt idx="62">
                <c:v>402.33790000000005</c:v>
              </c:pt>
              <c:pt idx="63">
                <c:v>409.62730000000005</c:v>
              </c:pt>
              <c:pt idx="64">
                <c:v>412.69450000000001</c:v>
              </c:pt>
              <c:pt idx="65">
                <c:v>419.8723</c:v>
              </c:pt>
              <c:pt idx="66">
                <c:v>406.45260000000002</c:v>
              </c:pt>
              <c:pt idx="67">
                <c:v>402.43620000000004</c:v>
              </c:pt>
              <c:pt idx="68">
                <c:v>397.86250000000001</c:v>
              </c:pt>
              <c:pt idx="69">
                <c:v>404.95609999999999</c:v>
              </c:pt>
              <c:pt idx="70">
                <c:v>425.66040000000004</c:v>
              </c:pt>
              <c:pt idx="71">
                <c:v>433.48650000000004</c:v>
              </c:pt>
              <c:pt idx="72">
                <c:v>457.2253</c:v>
              </c:pt>
              <c:pt idx="73">
                <c:v>457.34140000000002</c:v>
              </c:pt>
              <c:pt idx="74">
                <c:v>425.5265</c:v>
              </c:pt>
              <c:pt idx="75">
                <c:v>421.52379999999999</c:v>
              </c:pt>
              <c:pt idx="76">
                <c:v>427.36260000000004</c:v>
              </c:pt>
              <c:pt idx="77">
                <c:v>407.0077</c:v>
              </c:pt>
              <c:pt idx="78">
                <c:v>393.34550000000002</c:v>
              </c:pt>
              <c:pt idx="79">
                <c:v>386.80630000000002</c:v>
              </c:pt>
              <c:pt idx="80">
                <c:v>384.96430000000004</c:v>
              </c:pt>
              <c:pt idx="81">
                <c:v>387.88510000000002</c:v>
              </c:pt>
              <c:pt idx="82">
                <c:v>384.13839999999999</c:v>
              </c:pt>
              <c:pt idx="83">
                <c:v>374.11310000000003</c:v>
              </c:pt>
              <c:pt idx="84">
                <c:v>382.30600000000004</c:v>
              </c:pt>
              <c:pt idx="85">
                <c:v>388.05400000000003</c:v>
              </c:pt>
              <c:pt idx="86">
                <c:v>388.60920000000004</c:v>
              </c:pt>
              <c:pt idx="87">
                <c:v>386.32890000000003</c:v>
              </c:pt>
              <c:pt idx="88">
                <c:v>391.69400000000002</c:v>
              </c:pt>
              <c:pt idx="89">
                <c:v>390.4085</c:v>
              </c:pt>
              <c:pt idx="90">
                <c:v>390.98040000000003</c:v>
              </c:pt>
              <c:pt idx="91">
                <c:v>390.80440000000004</c:v>
              </c:pt>
              <c:pt idx="92">
                <c:v>385.52199999999999</c:v>
              </c:pt>
              <c:pt idx="93">
                <c:v>383.21440000000001</c:v>
              </c:pt>
              <c:pt idx="94">
                <c:v>381.62940000000003</c:v>
              </c:pt>
              <c:pt idx="95">
                <c:v>380.83610000000004</c:v>
              </c:pt>
              <c:pt idx="96">
                <c:v>383.84640000000002</c:v>
              </c:pt>
              <c:pt idx="97">
                <c:v>374.52820000000003</c:v>
              </c:pt>
              <c:pt idx="98">
                <c:v>376.72380000000004</c:v>
              </c:pt>
              <c:pt idx="99">
                <c:v>377.3526</c:v>
              </c:pt>
              <c:pt idx="100">
                <c:v>381.00620000000004</c:v>
              </c:pt>
              <c:pt idx="101">
                <c:v>382.52610000000004</c:v>
              </c:pt>
              <c:pt idx="102">
                <c:v>377.06290000000001</c:v>
              </c:pt>
              <c:pt idx="103">
                <c:v>374.76249999999999</c:v>
              </c:pt>
              <c:pt idx="104">
                <c:v>384.48810000000003</c:v>
              </c:pt>
              <c:pt idx="105">
                <c:v>401.0616</c:v>
              </c:pt>
              <c:pt idx="106">
                <c:v>408.08850000000001</c:v>
              </c:pt>
              <c:pt idx="107">
                <c:v>402.2414</c:v>
              </c:pt>
              <c:pt idx="108">
                <c:v>403.2285</c:v>
              </c:pt>
              <c:pt idx="109">
                <c:v>416.95749999999998</c:v>
              </c:pt>
              <c:pt idx="110">
                <c:v>416.6549</c:v>
              </c:pt>
              <c:pt idx="111">
                <c:v>415.87900000000002</c:v>
              </c:pt>
              <c:pt idx="112">
                <c:v>412.03210000000001</c:v>
              </c:pt>
              <c:pt idx="113">
                <c:v>410.98850000000004</c:v>
              </c:pt>
              <c:pt idx="114">
                <c:v>407.82350000000002</c:v>
              </c:pt>
              <c:pt idx="115">
                <c:v>408.63470000000001</c:v>
              </c:pt>
              <c:pt idx="116">
                <c:v>420.79349999999999</c:v>
              </c:pt>
              <c:pt idx="117">
                <c:v>436.87330000000003</c:v>
              </c:pt>
              <c:pt idx="118">
                <c:v>442.45610000000005</c:v>
              </c:pt>
              <c:pt idx="119">
                <c:v>444.7978</c:v>
              </c:pt>
              <c:pt idx="120">
                <c:v>447.16770000000002</c:v>
              </c:pt>
              <c:pt idx="121">
                <c:v>425.92150000000004</c:v>
              </c:pt>
              <c:pt idx="122">
                <c:v>437.06280000000004</c:v>
              </c:pt>
              <c:pt idx="123">
                <c:v>440.80720000000002</c:v>
              </c:pt>
              <c:pt idx="124">
                <c:v>456.62370000000004</c:v>
              </c:pt>
              <c:pt idx="125">
                <c:v>453.96110000000004</c:v>
              </c:pt>
              <c:pt idx="126">
                <c:v>448.572</c:v>
              </c:pt>
              <c:pt idx="127">
                <c:v>441.58570000000003</c:v>
              </c:pt>
              <c:pt idx="128">
                <c:v>422.26030000000003</c:v>
              </c:pt>
              <c:pt idx="129">
                <c:v>403.9264</c:v>
              </c:pt>
              <c:pt idx="130">
                <c:v>392.6026</c:v>
              </c:pt>
              <c:pt idx="131">
                <c:v>383.82070000000004</c:v>
              </c:pt>
              <c:pt idx="132">
                <c:v>389.5489</c:v>
              </c:pt>
              <c:pt idx="133">
                <c:v>384.73180000000002</c:v>
              </c:pt>
              <c:pt idx="134">
                <c:v>379.9581</c:v>
              </c:pt>
              <c:pt idx="135">
                <c:v>382.59590000000003</c:v>
              </c:pt>
              <c:pt idx="136">
                <c:v>388.4871</c:v>
              </c:pt>
              <c:pt idx="137">
                <c:v>388.11760000000004</c:v>
              </c:pt>
              <c:pt idx="138">
                <c:v>387.75550000000004</c:v>
              </c:pt>
              <c:pt idx="139">
                <c:v>387.32370000000003</c:v>
              </c:pt>
              <c:pt idx="140">
                <c:v>388.3877</c:v>
              </c:pt>
              <c:pt idx="141">
                <c:v>390.4239</c:v>
              </c:pt>
              <c:pt idx="142">
                <c:v>385.88420000000002</c:v>
              </c:pt>
              <c:pt idx="143">
                <c:v>372.88420000000002</c:v>
              </c:pt>
              <c:pt idx="144">
                <c:v>386.53739999999999</c:v>
              </c:pt>
              <c:pt idx="145">
                <c:v>394.78050000000002</c:v>
              </c:pt>
              <c:pt idx="146">
                <c:v>378.11920000000003</c:v>
              </c:pt>
              <c:pt idx="147">
                <c:v>380.1721</c:v>
              </c:pt>
              <c:pt idx="148">
                <c:v>384.25120000000004</c:v>
              </c:pt>
              <c:pt idx="149">
                <c:v>394.01830000000001</c:v>
              </c:pt>
              <c:pt idx="150">
                <c:v>425.49460000000005</c:v>
              </c:pt>
              <c:pt idx="151">
                <c:v>409.9785</c:v>
              </c:pt>
              <c:pt idx="152">
                <c:v>411.45510000000002</c:v>
              </c:pt>
              <c:pt idx="153">
                <c:v>422.52880000000005</c:v>
              </c:pt>
              <c:pt idx="154">
                <c:v>427.09249999999997</c:v>
              </c:pt>
              <c:pt idx="155">
                <c:v>429.76170000000002</c:v>
              </c:pt>
              <c:pt idx="156">
                <c:v>449.19970000000001</c:v>
              </c:pt>
              <c:pt idx="157">
                <c:v>446.57730000000004</c:v>
              </c:pt>
              <c:pt idx="158">
                <c:v>455.99370000000005</c:v>
              </c:pt>
              <c:pt idx="159">
                <c:v>443.41450000000003</c:v>
              </c:pt>
              <c:pt idx="160">
                <c:v>444.6157</c:v>
              </c:pt>
              <c:pt idx="161">
                <c:v>444.35970000000003</c:v>
              </c:pt>
              <c:pt idx="162">
                <c:v>438.92270000000002</c:v>
              </c:pt>
              <c:pt idx="163">
                <c:v>434.66540000000003</c:v>
              </c:pt>
              <c:pt idx="164">
                <c:v>435.92060000000004</c:v>
              </c:pt>
              <c:pt idx="165">
                <c:v>432.10580000000004</c:v>
              </c:pt>
              <c:pt idx="166">
                <c:v>434.50290000000001</c:v>
              </c:pt>
              <c:pt idx="167">
                <c:v>441.2885</c:v>
              </c:pt>
              <c:pt idx="168">
                <c:v>446.3931</c:v>
              </c:pt>
              <c:pt idx="169">
                <c:v>452.27360000000004</c:v>
              </c:pt>
              <c:pt idx="170">
                <c:v>464.60930000000002</c:v>
              </c:pt>
              <c:pt idx="171">
                <c:v>467.89450000000005</c:v>
              </c:pt>
              <c:pt idx="172">
                <c:v>461.9391</c:v>
              </c:pt>
              <c:pt idx="173">
                <c:v>462.04180000000002</c:v>
              </c:pt>
              <c:pt idx="174">
                <c:v>461.49630000000002</c:v>
              </c:pt>
              <c:pt idx="175">
                <c:v>468.18870000000004</c:v>
              </c:pt>
              <c:pt idx="176">
                <c:v>464.81890000000004</c:v>
              </c:pt>
              <c:pt idx="177">
                <c:v>461.47110000000004</c:v>
              </c:pt>
              <c:pt idx="178">
                <c:v>460.3553</c:v>
              </c:pt>
              <c:pt idx="179">
                <c:v>456.97110000000004</c:v>
              </c:pt>
              <c:pt idx="180">
                <c:v>436.92750000000001</c:v>
              </c:pt>
              <c:pt idx="181">
                <c:v>423.64120000000003</c:v>
              </c:pt>
              <c:pt idx="182">
                <c:v>420.19330000000002</c:v>
              </c:pt>
              <c:pt idx="183">
                <c:v>408.52960000000002</c:v>
              </c:pt>
              <c:pt idx="184">
                <c:v>410.06960000000004</c:v>
              </c:pt>
              <c:pt idx="185" formatCode="#,##0.00">
                <c:v>412.25230000000005</c:v>
              </c:pt>
              <c:pt idx="186" formatCode="#,##0.00">
                <c:v>420.26130000000001</c:v>
              </c:pt>
              <c:pt idx="187" formatCode="#,##0.00">
                <c:v>423.28700000000003</c:v>
              </c:pt>
              <c:pt idx="188" formatCode="#,##0.00">
                <c:v>430.50060000000002</c:v>
              </c:pt>
              <c:pt idx="189" formatCode="#,##0.00">
                <c:v>427.05670000000003</c:v>
              </c:pt>
              <c:pt idx="190" formatCode="#,##0.00">
                <c:v>425.21710000000002</c:v>
              </c:pt>
              <c:pt idx="191" formatCode="#,##0.00">
                <c:v>428.1336</c:v>
              </c:pt>
              <c:pt idx="192" formatCode="#,##0.00">
                <c:v>428.86310000000003</c:v>
              </c:pt>
              <c:pt idx="193" formatCode="#,##0.00">
                <c:v>421.00350000000003</c:v>
              </c:pt>
              <c:pt idx="194" formatCode="#,##0.00">
                <c:v>418.6112</c:v>
              </c:pt>
              <c:pt idx="195" formatCode="#,##0.00">
                <c:v>413.52930000000003</c:v>
              </c:pt>
              <c:pt idx="196" formatCode="#,##0.00">
                <c:v>405.9667</c:v>
              </c:pt>
              <c:pt idx="197" formatCode="#,##0.00">
                <c:v>406.6123</c:v>
              </c:pt>
              <c:pt idx="198" formatCode="#,##0.00">
                <c:v>410.69080000000002</c:v>
              </c:pt>
              <c:pt idx="199" formatCode="#,##0.00">
                <c:v>411.06950000000001</c:v>
              </c:pt>
              <c:pt idx="200" formatCode="#,##0.00">
                <c:v>416.9194</c:v>
              </c:pt>
              <c:pt idx="201" formatCode="#,##0.00">
                <c:v>425.10250000000002</c:v>
              </c:pt>
              <c:pt idx="202" formatCode="#,##0.00">
                <c:v>427.06360000000001</c:v>
              </c:pt>
              <c:pt idx="203" formatCode="#,##0.00">
                <c:v>427.12620000000004</c:v>
              </c:pt>
              <c:pt idx="204" formatCode="#,##0.00">
                <c:v>437.36080000000004</c:v>
              </c:pt>
              <c:pt idx="205" formatCode="#,##0.00">
                <c:v>440.12510000000003</c:v>
              </c:pt>
              <c:pt idx="206" formatCode="#,##0.00">
                <c:v>445.44</c:v>
              </c:pt>
              <c:pt idx="207" formatCode="#,##0.00">
                <c:v>451.46690000000001</c:v>
              </c:pt>
              <c:pt idx="208" formatCode="#,##0.00">
                <c:v>450.61080000000004</c:v>
              </c:pt>
              <c:pt idx="209" formatCode="#,##0.00">
                <c:v>463.91580000000005</c:v>
              </c:pt>
              <c:pt idx="210" formatCode="#,##0.00">
                <c:v>461.4178</c:v>
              </c:pt>
              <c:pt idx="211" formatCode="#,##0.00">
                <c:v>464.76580000000001</c:v>
              </c:pt>
              <c:pt idx="212" formatCode="#,##0.00">
                <c:v>456.00130000000001</c:v>
              </c:pt>
              <c:pt idx="213" formatCode="#,##0.00">
                <c:v>458.65790000000004</c:v>
              </c:pt>
              <c:pt idx="214" formatCode="#,##0.00">
                <c:v>461.83770000000004</c:v>
              </c:pt>
              <c:pt idx="215" formatCode="#,##0.00">
                <c:v>469.7099</c:v>
              </c:pt>
              <c:pt idx="216" formatCode="#,##0.00">
                <c:v>481.61660000000001</c:v>
              </c:pt>
              <c:pt idx="217" formatCode="#,##0.00">
                <c:v>478.80580000000003</c:v>
              </c:pt>
              <c:pt idx="218" formatCode="#,##0.00">
                <c:v>488.23270000000002</c:v>
              </c:pt>
              <c:pt idx="219" formatCode="#,##0.00">
                <c:v>501.06350000000003</c:v>
              </c:pt>
              <c:pt idx="220" formatCode="#,##0.00">
                <c:v>508.983</c:v>
              </c:pt>
              <c:pt idx="221" formatCode="#,##0.00">
                <c:v>514.13880000000006</c:v>
              </c:pt>
              <c:pt idx="222" formatCode="#,##0.00">
                <c:v>528.78050000000007</c:v>
              </c:pt>
              <c:pt idx="223" formatCode="#,##0.00">
                <c:v>556.22739999999999</c:v>
              </c:pt>
              <c:pt idx="224" formatCode="#,##0.00">
                <c:v>559.21490000000006</c:v>
              </c:pt>
              <c:pt idx="225" formatCode="#,##0.00">
                <c:v>555.9461</c:v>
              </c:pt>
              <c:pt idx="226" formatCode="#,##0.00">
                <c:v>558.37470000000008</c:v>
              </c:pt>
              <c:pt idx="227" formatCode="#,##0.00">
                <c:v>562.92899999999997</c:v>
              </c:pt>
              <c:pt idx="228" formatCode="#,##0.00">
                <c:v>577.29489999999998</c:v>
              </c:pt>
              <c:pt idx="229" formatCode="#,##0.00">
                <c:v>576.47130000000004</c:v>
              </c:pt>
              <c:pt idx="230" formatCode="#,##0.00">
                <c:v>533.11990000000003</c:v>
              </c:pt>
              <c:pt idx="231" formatCode="#,##0.00">
                <c:v>517.53960000000006</c:v>
              </c:pt>
              <c:pt idx="232" formatCode="#,##0.00">
                <c:v>504.09430000000003</c:v>
              </c:pt>
              <c:pt idx="233" formatCode="#,##0.00">
                <c:v>486.47750000000002</c:v>
              </c:pt>
              <c:pt idx="234" formatCode="#,##0.00">
                <c:v>473.43080000000003</c:v>
              </c:pt>
              <c:pt idx="235" formatCode="#,##0.00">
                <c:v>476.75110000000001</c:v>
              </c:pt>
              <c:pt idx="236" formatCode="#,##0.00">
                <c:v>477.65140000000002</c:v>
              </c:pt>
              <c:pt idx="237" formatCode="#,##0.00">
                <c:v>473.11760000000004</c:v>
              </c:pt>
              <c:pt idx="238" formatCode="#,##0.00">
                <c:v>469.74870000000004</c:v>
              </c:pt>
              <c:pt idx="239" formatCode="#,##0.00">
                <c:v>473.12569999999999</c:v>
              </c:pt>
              <c:pt idx="240" formatCode="#,##0.00">
                <c:v>463.78250000000003</c:v>
              </c:pt>
              <c:pt idx="241" formatCode="#,##0.00">
                <c:v>463.13650000000001</c:v>
              </c:pt>
              <c:pt idx="242" formatCode="#,##0.00">
                <c:v>464.77800000000002</c:v>
              </c:pt>
              <c:pt idx="243" formatCode="#,##0.00">
                <c:v>459.0444</c:v>
              </c:pt>
              <c:pt idx="244" formatCode="#,##0.00">
                <c:v>460.77460000000002</c:v>
              </c:pt>
              <c:pt idx="245" formatCode="#,##0.00">
                <c:v>458.27499999999998</c:v>
              </c:pt>
              <c:pt idx="246" formatCode="#,##0.00">
                <c:v>457.69580000000002</c:v>
              </c:pt>
              <c:pt idx="247" formatCode="#,##0.00">
                <c:v>456.48420000000004</c:v>
              </c:pt>
              <c:pt idx="248" formatCode="#,##0.00">
                <c:v>458.85120000000001</c:v>
              </c:pt>
              <c:pt idx="249" formatCode="#,##0.00">
                <c:v>461.61560000000003</c:v>
              </c:pt>
              <c:pt idx="250" formatCode="#,##0.00">
                <c:v>469.6832</c:v>
              </c:pt>
              <c:pt idx="251" formatCode="#,##0.00">
                <c:v>470.51740000000001</c:v>
              </c:pt>
              <c:pt idx="252" formatCode="#,##0.00">
                <c:v>476.7851</c:v>
              </c:pt>
              <c:pt idx="253" formatCode="#,##0.00">
                <c:v>481.26240000000001</c:v>
              </c:pt>
              <c:pt idx="254" formatCode="#,##0.00">
                <c:v>488.79680000000002</c:v>
              </c:pt>
              <c:pt idx="255" formatCode="#,##0.00">
                <c:v>499.00470000000001</c:v>
              </c:pt>
              <c:pt idx="256" formatCode="#,##0.00">
                <c:v>505.2482</c:v>
              </c:pt>
              <c:pt idx="257" formatCode="#,##0.00">
                <c:v>517.96680000000003</c:v>
              </c:pt>
              <c:pt idx="258" formatCode="#,##0.00">
                <c:v>526.01170000000002</c:v>
              </c:pt>
              <c:pt idx="259" formatCode="#,##0.00">
                <c:v>524.38850000000002</c:v>
              </c:pt>
              <c:pt idx="260" formatCode="#,##0.00">
                <c:v>529.52650000000006</c:v>
              </c:pt>
              <c:pt idx="261" formatCode="#,##0.00">
                <c:v>525.71469999999999</c:v>
              </c:pt>
              <c:pt idx="262" formatCode="#,##0.00">
                <c:v>518.92529999999999</c:v>
              </c:pt>
              <c:pt idx="263" formatCode="#,##0.00">
                <c:v>513.82380000000001</c:v>
              </c:pt>
              <c:pt idx="264" formatCode="#,##0.00">
                <c:v>512.351</c:v>
              </c:pt>
              <c:pt idx="265" formatCode="#,##0.00">
                <c:v>514.71379999999999</c:v>
              </c:pt>
              <c:pt idx="266" formatCode="#,##0.00">
                <c:v>513.9556</c:v>
              </c:pt>
              <c:pt idx="267" formatCode="#,##0.00">
                <c:v>512.46210000000008</c:v>
              </c:pt>
              <c:pt idx="268" formatCode="#,##0.00">
                <c:v>509.81690000000003</c:v>
              </c:pt>
              <c:pt idx="269" formatCode="#,##0.00">
                <c:v>511.66110000000003</c:v>
              </c:pt>
              <c:pt idx="270" formatCode="#,##0.00">
                <c:v>514.59960000000001</c:v>
              </c:pt>
              <c:pt idx="271" formatCode="#,##0.00">
                <c:v>520.0856</c:v>
              </c:pt>
              <c:pt idx="272" formatCode="#,##0.00">
                <c:v>530.59220000000005</c:v>
              </c:pt>
              <c:pt idx="273" formatCode="#,##0.00">
                <c:v>540.58609999999999</c:v>
              </c:pt>
              <c:pt idx="274" formatCode="#,##0.00">
                <c:v>542.89850000000001</c:v>
              </c:pt>
              <c:pt idx="275" formatCode="#,##0.00">
                <c:v>542.63130000000001</c:v>
              </c:pt>
              <c:pt idx="276" formatCode="#,##0.00">
                <c:v>539.74540000000002</c:v>
              </c:pt>
              <c:pt idx="277" formatCode="#,##0.00">
                <c:v>521.23950000000002</c:v>
              </c:pt>
              <c:pt idx="278" formatCode="#,##0.00">
                <c:v>511.6438</c:v>
              </c:pt>
              <c:pt idx="279" formatCode="#,##0.00">
                <c:v>519.78530000000001</c:v>
              </c:pt>
              <c:pt idx="280" formatCode="#,##0.00">
                <c:v>521.03750000000002</c:v>
              </c:pt>
              <c:pt idx="281" formatCode="#,##0.00">
                <c:v>516.36990000000003</c:v>
              </c:pt>
              <c:pt idx="282" formatCode="#,##0.00">
                <c:v>491.72030000000001</c:v>
              </c:pt>
              <c:pt idx="283" formatCode="#,##0.00">
                <c:v>491.3503</c:v>
              </c:pt>
              <c:pt idx="284" formatCode="#,##0.00">
                <c:v>500.20660000000004</c:v>
              </c:pt>
              <c:pt idx="285" formatCode="#,##0.00">
                <c:v>506.21140000000003</c:v>
              </c:pt>
              <c:pt idx="286" formatCode="#,##0.00">
                <c:v>503.101</c:v>
              </c:pt>
              <c:pt idx="287" formatCode="#,##0.00">
                <c:v>489.87020000000001</c:v>
              </c:pt>
              <c:pt idx="288" formatCode="#,##0.00">
                <c:v>493.67149999999998</c:v>
              </c:pt>
              <c:pt idx="289" formatCode="#,##0.00">
                <c:v>506.48630000000003</c:v>
              </c:pt>
              <c:pt idx="290" formatCode="#,##0.00">
                <c:v>511.1069</c:v>
              </c:pt>
              <c:pt idx="291" formatCode="#,##0.00">
                <c:v>507.38490000000002</c:v>
              </c:pt>
              <c:pt idx="292" formatCode="#,##0.00">
                <c:v>494.08499999999998</c:v>
              </c:pt>
              <c:pt idx="293" formatCode="#,##0.00">
                <c:v>509.47250000000003</c:v>
              </c:pt>
              <c:pt idx="294" formatCode="#,##0.00">
                <c:v>510.64260000000002</c:v>
              </c:pt>
              <c:pt idx="295" formatCode="#,##0.00">
                <c:v>505.78320000000002</c:v>
              </c:pt>
              <c:pt idx="296" formatCode="#,##0.00">
                <c:v>502.05309999999997</c:v>
              </c:pt>
              <c:pt idx="297" formatCode="#,##0.00">
                <c:v>493.88569999999999</c:v>
              </c:pt>
              <c:pt idx="298" formatCode="#,##0.00">
                <c:v>484.41629999999998</c:v>
              </c:pt>
              <c:pt idx="299" formatCode="#,##0.00">
                <c:v>483.06400000000002</c:v>
              </c:pt>
              <c:pt idx="300" formatCode="#,##0.00">
                <c:v>474.6035</c:v>
              </c:pt>
              <c:pt idx="301" formatCode="#,##0.00">
                <c:v>474.87619999999998</c:v>
              </c:pt>
              <c:pt idx="302" formatCode="#,##0.00">
                <c:v>473.99029999999999</c:v>
              </c:pt>
              <c:pt idx="303" formatCode="#,##0.00">
                <c:v>470.24990000000003</c:v>
              </c:pt>
              <c:pt idx="304" formatCode="#,##0.00">
                <c:v>469.75479999999999</c:v>
              </c:pt>
              <c:pt idx="305" formatCode="#,##0.00">
                <c:v>470.47699999999998</c:v>
              </c:pt>
              <c:pt idx="306" formatCode="#,##0.00">
                <c:v>469.59280000000001</c:v>
              </c:pt>
              <c:pt idx="307" formatCode="#,##0.00">
                <c:v>462.42919999999998</c:v>
              </c:pt>
              <c:pt idx="308" formatCode="#,##0.00">
                <c:v>462.49869999999999</c:v>
              </c:pt>
              <c:pt idx="309" formatCode="#,##0.00">
                <c:v>463.33370000000002</c:v>
              </c:pt>
              <c:pt idx="310" formatCode="#,##0.00">
                <c:v>462.97899999999998</c:v>
              </c:pt>
              <c:pt idx="311" formatCode="#,##0.00">
                <c:v>453.4271</c:v>
              </c:pt>
              <c:pt idx="312" formatCode="#,##0.00">
                <c:v>450.57973881002511</c:v>
              </c:pt>
              <c:pt idx="313" formatCode="#,##0.00">
                <c:v>445.50189821430001</c:v>
              </c:pt>
              <c:pt idx="314" formatCode="#,##0.00">
                <c:v>438.05849752900002</c:v>
              </c:pt>
              <c:pt idx="315" formatCode="#,##0.00">
                <c:v>426.84707899394999</c:v>
              </c:pt>
              <c:pt idx="316" formatCode="#,##0.00">
                <c:v>428.41720215305003</c:v>
              </c:pt>
              <c:pt idx="317" formatCode="#,##0.00">
                <c:v>419.81183487102504</c:v>
              </c:pt>
              <c:pt idx="318" formatCode="#,##0.00">
                <c:v>428.81778488185012</c:v>
              </c:pt>
              <c:pt idx="319" formatCode="#,##0.00">
                <c:v>429.57304480564994</c:v>
              </c:pt>
              <c:pt idx="320" formatCode="#,##0.00">
                <c:v>434.71061939314995</c:v>
              </c:pt>
              <c:pt idx="321" formatCode="#,##0.00">
                <c:v>439.60205900232495</c:v>
              </c:pt>
              <c:pt idx="322" formatCode="#,##0.00">
                <c:v>461.39457505827494</c:v>
              </c:pt>
              <c:pt idx="323" formatCode="#,##0.00">
                <c:v>482.16623591927504</c:v>
              </c:pt>
              <c:pt idx="324" formatCode="#,##0.00">
                <c:v>507.00260678117496</c:v>
              </c:pt>
              <c:pt idx="325" formatCode="#,##0.00">
                <c:v>510.02049903127494</c:v>
              </c:pt>
              <c:pt idx="326" formatCode="#,##0.00">
                <c:v>513.50943478210002</c:v>
              </c:pt>
              <c:pt idx="327" formatCode="#,##0.00">
                <c:v>523.5820609548</c:v>
              </c:pt>
              <c:pt idx="328" formatCode="#,##0.00">
                <c:v>516.55991922509997</c:v>
              </c:pt>
              <c:pt idx="329" formatCode="#,##0.00">
                <c:v>519.25870171312488</c:v>
              </c:pt>
              <c:pt idx="330" formatCode="#,##0.00">
                <c:v>529.55893211897501</c:v>
              </c:pt>
              <c:pt idx="331" formatCode="#,##0.00">
                <c:v>535.86332558252502</c:v>
              </c:pt>
              <c:pt idx="332" formatCode="#,##0.00">
                <c:v>543.93645309670001</c:v>
              </c:pt>
              <c:pt idx="333" formatCode="#,##0.00">
                <c:v>542.54994243405008</c:v>
              </c:pt>
              <c:pt idx="334" formatCode="#,##0.00">
                <c:v>535.92510285020001</c:v>
              </c:pt>
              <c:pt idx="335" formatCode="#,##0.00">
                <c:v>537.23503682969999</c:v>
              </c:pt>
              <c:pt idx="336" formatCode="#,##0.00">
                <c:v>532.207792043175</c:v>
              </c:pt>
              <c:pt idx="337" formatCode="#,##0.00">
                <c:v>526.59581292442499</c:v>
              </c:pt>
              <c:pt idx="338" formatCode="#,##0.00">
                <c:v>536.12956491939997</c:v>
              </c:pt>
              <c:pt idx="339" formatCode="#,##0.00">
                <c:v>533.36207093639848</c:v>
              </c:pt>
              <c:pt idx="340" formatCode="#,##0.00">
                <c:v>530.39197112154716</c:v>
              </c:pt>
              <c:pt idx="341" formatCode="#,##0.00">
                <c:v>526.97417023236767</c:v>
              </c:pt>
              <c:pt idx="342" formatCode="#,##0.00">
                <c:v>489.82358604077433</c:v>
              </c:pt>
              <c:pt idx="343" formatCode="#,##0.00">
                <c:v>487.5003792701811</c:v>
              </c:pt>
              <c:pt idx="344" formatCode="#,##0.00">
                <c:v>497.33472598643942</c:v>
              </c:pt>
              <c:pt idx="345" formatCode="#,##0.00">
                <c:v>498.12019508401397</c:v>
              </c:pt>
              <c:pt idx="346" formatCode="#,##0.00">
                <c:v>502.01382051608385</c:v>
              </c:pt>
              <c:pt idx="347" formatCode="#,##0.00">
                <c:v>492.338713736052</c:v>
              </c:pt>
              <c:pt idx="348" formatCode="#,##0.00">
                <c:v>487.4805116511688</c:v>
              </c:pt>
              <c:pt idx="349" formatCode="#,##0.00">
                <c:v>482.72412146771319</c:v>
              </c:pt>
              <c:pt idx="350" formatCode="#,##0.00">
                <c:v>480.83278805626452</c:v>
              </c:pt>
              <c:pt idx="351" formatCode="#,##0.00">
                <c:v>478.90192566646334</c:v>
              </c:pt>
              <c:pt idx="352" formatCode="#,##0.00">
                <c:v>477.65588863250707</c:v>
              </c:pt>
              <c:pt idx="353" formatCode="#,##0.00">
                <c:v>476.980647117172</c:v>
              </c:pt>
              <c:pt idx="354" formatCode="#,##0.00">
                <c:v>473.97385566443432</c:v>
              </c:pt>
              <c:pt idx="355" formatCode="#,##0.00">
                <c:v>474.38823218659547</c:v>
              </c:pt>
              <c:pt idx="356" formatCode="#,##0.00">
                <c:v>478.97776097650967</c:v>
              </c:pt>
              <c:pt idx="357" formatCode="#,##0.00">
                <c:v>484.12875291575983</c:v>
              </c:pt>
              <c:pt idx="358" formatCode="#,##0.00">
                <c:v>482.91381334324149</c:v>
              </c:pt>
              <c:pt idx="359" formatCode="#,##0.00">
                <c:v>484.03645918087409</c:v>
              </c:pt>
              <c:pt idx="360" formatCode="#,##0.00">
                <c:v>#N/A</c:v>
              </c:pt>
              <c:pt idx="361" formatCode="#,##0.00">
                <c:v>#N/A</c:v>
              </c:pt>
              <c:pt idx="362" formatCode="#,##0.00">
                <c:v>#N/A</c:v>
              </c:pt>
              <c:pt idx="363" formatCode="#,##0.00">
                <c:v>#N/A</c:v>
              </c:pt>
              <c:pt idx="364" formatCode="#,##0.00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635136"/>
        <c:axId val="394636672"/>
      </c:lineChart>
      <c:catAx>
        <c:axId val="3946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636672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394636672"/>
        <c:scaling>
          <c:orientation val="minMax"/>
          <c:max val="79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4.415662706472645E-3"/>
              <c:y val="0.388294624381020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635136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8326633671932036"/>
          <c:y val="0.7603239837454624"/>
          <c:w val="0.14395073407343517"/>
          <c:h val="0.1187142413243684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1" l="0.75" r="0.75" t="0.76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Cypriotic average market price for Lamb in comparisson with the EU Heavy lamb average and Greek light lamb</a:t>
            </a:r>
          </a:p>
        </c:rich>
      </c:tx>
      <c:layout>
        <c:manualLayout>
          <c:xMode val="edge"/>
          <c:yMode val="edge"/>
          <c:x val="0.12250861165718771"/>
          <c:y val="3.1225104214914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95172392441764E-2"/>
          <c:y val="0.16255097920452255"/>
          <c:w val="0.87797847097797821"/>
          <c:h val="0.75180379242078799"/>
        </c:manualLayout>
      </c:layout>
      <c:lineChart>
        <c:grouping val="standard"/>
        <c:varyColors val="0"/>
        <c:ser>
          <c:idx val="1"/>
          <c:order val="0"/>
          <c:tx>
            <c:v>CY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626.0761</c:v>
              </c:pt>
              <c:pt idx="1">
                <c:v>613.84540000000004</c:v>
              </c:pt>
              <c:pt idx="2">
                <c:v>591.55510000000004</c:v>
              </c:pt>
              <c:pt idx="3">
                <c:v>576.56979999999999</c:v>
              </c:pt>
              <c:pt idx="4">
                <c:v>491.76830000000001</c:v>
              </c:pt>
              <c:pt idx="5">
                <c:v>443.87779999999998</c:v>
              </c:pt>
              <c:pt idx="6">
                <c:v>408.51069999999999</c:v>
              </c:pt>
              <c:pt idx="7">
                <c:v>434.83780000000002</c:v>
              </c:pt>
              <c:pt idx="8">
                <c:v>490.24310000000003</c:v>
              </c:pt>
              <c:pt idx="9">
                <c:v>481.33089999999999</c:v>
              </c:pt>
              <c:pt idx="10">
                <c:v>452.52760000000001</c:v>
              </c:pt>
              <c:pt idx="11">
                <c:v>593.54520000000002</c:v>
              </c:pt>
              <c:pt idx="12">
                <c:v>536.35479999999995</c:v>
              </c:pt>
              <c:pt idx="13">
                <c:v>459.44830000000002</c:v>
              </c:pt>
              <c:pt idx="14">
                <c:v>480.90320000000003</c:v>
              </c:pt>
              <c:pt idx="15">
                <c:v>523.96669999999995</c:v>
              </c:pt>
              <c:pt idx="16">
                <c:v>461.51609999999999</c:v>
              </c:pt>
              <c:pt idx="17">
                <c:v>419.9667</c:v>
              </c:pt>
              <c:pt idx="18">
                <c:v>428.35480000000001</c:v>
              </c:pt>
              <c:pt idx="19">
                <c:v>467.67739999999998</c:v>
              </c:pt>
              <c:pt idx="20">
                <c:v>543.1</c:v>
              </c:pt>
              <c:pt idx="21">
                <c:v>627.45159999999998</c:v>
              </c:pt>
              <c:pt idx="22">
                <c:v>720.93330000000003</c:v>
              </c:pt>
              <c:pt idx="23">
                <c:v>802.45159999999998</c:v>
              </c:pt>
              <c:pt idx="24">
                <c:v>938.7097</c:v>
              </c:pt>
              <c:pt idx="25">
                <c:v>906.07140000000004</c:v>
              </c:pt>
              <c:pt idx="26">
                <c:v>735.35479999999995</c:v>
              </c:pt>
              <c:pt idx="27">
                <c:v>641.66669999999999</c:v>
              </c:pt>
              <c:pt idx="28">
                <c:v>641.5806</c:v>
              </c:pt>
              <c:pt idx="29">
                <c:v>698.43330000000003</c:v>
              </c:pt>
              <c:pt idx="30">
                <c:v>727.51610000000005</c:v>
              </c:pt>
              <c:pt idx="31">
                <c:v>724.12900000000002</c:v>
              </c:pt>
              <c:pt idx="32">
                <c:v>746.73329999999999</c:v>
              </c:pt>
              <c:pt idx="33">
                <c:v>780.38710000000003</c:v>
              </c:pt>
              <c:pt idx="34">
                <c:v>842.8</c:v>
              </c:pt>
              <c:pt idx="35">
                <c:v>868.54840000000002</c:v>
              </c:pt>
              <c:pt idx="36">
                <c:v>819.06449999999995</c:v>
              </c:pt>
              <c:pt idx="37">
                <c:v>751.25</c:v>
              </c:pt>
              <c:pt idx="38">
                <c:v>745.12900000000002</c:v>
              </c:pt>
              <c:pt idx="39">
                <c:v>740.3</c:v>
              </c:pt>
              <c:pt idx="40">
                <c:v>709.7097</c:v>
              </c:pt>
              <c:pt idx="41">
                <c:v>636.86670000000004</c:v>
              </c:pt>
              <c:pt idx="42">
                <c:v>564.83870000000002</c:v>
              </c:pt>
              <c:pt idx="43">
                <c:v>609.51610000000005</c:v>
              </c:pt>
              <c:pt idx="44">
                <c:v>627.4</c:v>
              </c:pt>
              <c:pt idx="45">
                <c:v>630.54840000000002</c:v>
              </c:pt>
              <c:pt idx="46">
                <c:v>652.23329999999999</c:v>
              </c:pt>
              <c:pt idx="47">
                <c:v>693.87099999999998</c:v>
              </c:pt>
              <c:pt idx="48">
                <c:v>670.12900000000002</c:v>
              </c:pt>
              <c:pt idx="49">
                <c:v>584.89290000000005</c:v>
              </c:pt>
              <c:pt idx="50">
                <c:v>548.51610000000005</c:v>
              </c:pt>
              <c:pt idx="51">
                <c:v>533.56669999999997</c:v>
              </c:pt>
              <c:pt idx="52">
                <c:v>529.38710000000003</c:v>
              </c:pt>
              <c:pt idx="53">
                <c:v>504.4667</c:v>
              </c:pt>
              <c:pt idx="54">
                <c:v>493.90320000000003</c:v>
              </c:pt>
              <c:pt idx="55">
                <c:v>476</c:v>
              </c:pt>
              <c:pt idx="56">
                <c:v>484.5</c:v>
              </c:pt>
              <c:pt idx="57">
                <c:v>539.51610000000005</c:v>
              </c:pt>
              <c:pt idx="58">
                <c:v>613.1</c:v>
              </c:pt>
              <c:pt idx="59">
                <c:v>647.77420000000006</c:v>
              </c:pt>
              <c:pt idx="60">
                <c:v>560.12900000000002</c:v>
              </c:pt>
              <c:pt idx="61">
                <c:v>458.03450000000004</c:v>
              </c:pt>
              <c:pt idx="62">
                <c:v>444.38710000000003</c:v>
              </c:pt>
              <c:pt idx="63">
                <c:v>494.06670000000003</c:v>
              </c:pt>
              <c:pt idx="64">
                <c:v>562.67740000000003</c:v>
              </c:pt>
              <c:pt idx="65">
                <c:v>547.16669999999999</c:v>
              </c:pt>
              <c:pt idx="66">
                <c:v>475.4194</c:v>
              </c:pt>
              <c:pt idx="67">
                <c:v>467.03230000000002</c:v>
              </c:pt>
              <c:pt idx="68">
                <c:v>469.2</c:v>
              </c:pt>
              <c:pt idx="69">
                <c:v>493.93549999999999</c:v>
              </c:pt>
              <c:pt idx="70">
                <c:v>548.25</c:v>
              </c:pt>
              <c:pt idx="71">
                <c:v>536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</c:numLit>
          </c:val>
          <c:smooth val="0"/>
        </c:ser>
        <c:ser>
          <c:idx val="2"/>
          <c:order val="1"/>
          <c:tx>
            <c:v>EU_H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387.68423523316</c:v>
              </c:pt>
              <c:pt idx="1">
                <c:v>398.24180648244101</c:v>
              </c:pt>
              <c:pt idx="2">
                <c:v>410.88742161197399</c:v>
              </c:pt>
              <c:pt idx="3">
                <c:v>412.85083795048899</c:v>
              </c:pt>
              <c:pt idx="4">
                <c:v>403.63075464594101</c:v>
              </c:pt>
              <c:pt idx="5">
                <c:v>402.216150040299</c:v>
              </c:pt>
              <c:pt idx="6">
                <c:v>397.27795615428897</c:v>
              </c:pt>
              <c:pt idx="7">
                <c:v>403.82302632124299</c:v>
              </c:pt>
              <c:pt idx="8">
                <c:v>396.01226177317199</c:v>
              </c:pt>
              <c:pt idx="9">
                <c:v>386.42466572250999</c:v>
              </c:pt>
              <c:pt idx="10">
                <c:v>377.98805548646999</c:v>
              </c:pt>
              <c:pt idx="11">
                <c:v>350.15962268999999</c:v>
              </c:pt>
              <c:pt idx="12">
                <c:v>357.16046964999998</c:v>
              </c:pt>
              <c:pt idx="13">
                <c:v>376.1034641</c:v>
              </c:pt>
              <c:pt idx="14">
                <c:v>401.74406292999998</c:v>
              </c:pt>
              <c:pt idx="15">
                <c:v>406.04536839999997</c:v>
              </c:pt>
              <c:pt idx="16">
                <c:v>438.01537671</c:v>
              </c:pt>
              <c:pt idx="17">
                <c:v>420.68771886000002</c:v>
              </c:pt>
              <c:pt idx="18">
                <c:v>387.55538637000001</c:v>
              </c:pt>
              <c:pt idx="19">
                <c:v>383.35460057</c:v>
              </c:pt>
              <c:pt idx="20">
                <c:v>389.91638193</c:v>
              </c:pt>
              <c:pt idx="21">
                <c:v>384.21817546</c:v>
              </c:pt>
              <c:pt idx="22">
                <c:v>378.29432097999899</c:v>
              </c:pt>
              <c:pt idx="23">
                <c:v>379.38605468999998</c:v>
              </c:pt>
              <c:pt idx="24">
                <c:v>401.19557357999901</c:v>
              </c:pt>
              <c:pt idx="25">
                <c:v>415.06648164000001</c:v>
              </c:pt>
              <c:pt idx="26">
                <c:v>413.65999786999902</c:v>
              </c:pt>
              <c:pt idx="27">
                <c:v>440.96675643999998</c:v>
              </c:pt>
              <c:pt idx="28">
                <c:v>445.06285353999999</c:v>
              </c:pt>
              <c:pt idx="29">
                <c:v>426.65387688999999</c:v>
              </c:pt>
              <c:pt idx="30">
                <c:v>386.11335616000002</c:v>
              </c:pt>
              <c:pt idx="31">
                <c:v>386.32038251</c:v>
              </c:pt>
              <c:pt idx="32">
                <c:v>386.51553251000001</c:v>
              </c:pt>
              <c:pt idx="33">
                <c:v>383.50414717000001</c:v>
              </c:pt>
              <c:pt idx="34">
                <c:v>402.92752250999899</c:v>
              </c:pt>
              <c:pt idx="35">
                <c:v>426.49067087999998</c:v>
              </c:pt>
              <c:pt idx="36">
                <c:v>447.80024975999902</c:v>
              </c:pt>
              <c:pt idx="37">
                <c:v>438.467105949999</c:v>
              </c:pt>
              <c:pt idx="38">
                <c:v>439.898479519999</c:v>
              </c:pt>
              <c:pt idx="39">
                <c:v>462.68013156000001</c:v>
              </c:pt>
              <c:pt idx="40">
                <c:v>463.75043304000002</c:v>
              </c:pt>
              <c:pt idx="41">
                <c:v>441.51632260999997</c:v>
              </c:pt>
              <c:pt idx="42">
                <c:v>413.49358785999999</c:v>
              </c:pt>
              <c:pt idx="43">
                <c:v>426.41798924</c:v>
              </c:pt>
              <c:pt idx="44">
                <c:v>422.47099074999898</c:v>
              </c:pt>
              <c:pt idx="45">
                <c:v>409.06328768999902</c:v>
              </c:pt>
              <c:pt idx="46">
                <c:v>424.94011690999901</c:v>
              </c:pt>
              <c:pt idx="47">
                <c:v>445.13165427000001</c:v>
              </c:pt>
              <c:pt idx="48">
                <c:v>461.88207695</c:v>
              </c:pt>
              <c:pt idx="49">
                <c:v>468.67511943</c:v>
              </c:pt>
              <c:pt idx="50">
                <c:v>497.33368249</c:v>
              </c:pt>
              <c:pt idx="51">
                <c:v>546.25506889999997</c:v>
              </c:pt>
              <c:pt idx="52">
                <c:v>566.05400405</c:v>
              </c:pt>
              <c:pt idx="53">
                <c:v>503.870104849999</c:v>
              </c:pt>
              <c:pt idx="54">
                <c:v>474.23139238999897</c:v>
              </c:pt>
              <c:pt idx="55">
                <c:v>465.512644719999</c:v>
              </c:pt>
              <c:pt idx="56">
                <c:v>458.52720318000001</c:v>
              </c:pt>
              <c:pt idx="57">
                <c:v>464.98144991999902</c:v>
              </c:pt>
              <c:pt idx="58">
                <c:v>488.66342929000001</c:v>
              </c:pt>
              <c:pt idx="59">
                <c:v>521.82971981000003</c:v>
              </c:pt>
              <c:pt idx="60">
                <c:v>517.88045782999995</c:v>
              </c:pt>
              <c:pt idx="61">
                <c:v>512.48946479000006</c:v>
              </c:pt>
              <c:pt idx="62">
                <c:v>524.10005795999905</c:v>
              </c:pt>
              <c:pt idx="63">
                <c:v>535.92772398</c:v>
              </c:pt>
              <c:pt idx="64">
                <c:v>514.09974138999905</c:v>
              </c:pt>
              <c:pt idx="65">
                <c:v>499.27152819999901</c:v>
              </c:pt>
              <c:pt idx="66">
                <c:v>500.83276845</c:v>
              </c:pt>
              <c:pt idx="67">
                <c:v>505.33034376999899</c:v>
              </c:pt>
              <c:pt idx="68">
                <c:v>491.85003662999901</c:v>
              </c:pt>
              <c:pt idx="69">
                <c:v>473.07427758</c:v>
              </c:pt>
              <c:pt idx="70">
                <c:v>462.45813579999901</c:v>
              </c:pt>
              <c:pt idx="71">
                <c:v>458.17379786999902</c:v>
              </c:pt>
              <c:pt idx="72">
                <c:v>433.563342801283</c:v>
              </c:pt>
              <c:pt idx="73">
                <c:v>432.17918782835301</c:v>
              </c:pt>
              <c:pt idx="74">
                <c:v>485.81097869569197</c:v>
              </c:pt>
              <c:pt idx="75">
                <c:v>519.00174858000003</c:v>
              </c:pt>
              <c:pt idx="76">
                <c:v>538.18928730000005</c:v>
              </c:pt>
              <c:pt idx="77">
                <c:v>533.23426657000005</c:v>
              </c:pt>
              <c:pt idx="78">
                <c:v>0</c:v>
              </c:pt>
            </c:numLit>
          </c:val>
          <c:smooth val="0"/>
        </c:ser>
        <c:ser>
          <c:idx val="0"/>
          <c:order val="2"/>
          <c:tx>
            <c:v>GR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472.9135</c:v>
              </c:pt>
              <c:pt idx="1">
                <c:v>477.1044</c:v>
              </c:pt>
              <c:pt idx="2">
                <c:v>504.65530000000001</c:v>
              </c:pt>
              <c:pt idx="3">
                <c:v>518.90549999999996</c:v>
              </c:pt>
              <c:pt idx="4">
                <c:v>476.89280000000002</c:v>
              </c:pt>
              <c:pt idx="5">
                <c:v>485.17849999999999</c:v>
              </c:pt>
              <c:pt idx="6">
                <c:v>552.72670000000005</c:v>
              </c:pt>
              <c:pt idx="7">
                <c:v>616.99519999999995</c:v>
              </c:pt>
              <c:pt idx="8">
                <c:v>602.68910000000005</c:v>
              </c:pt>
              <c:pt idx="9">
                <c:v>540.45849999999996</c:v>
              </c:pt>
              <c:pt idx="10">
                <c:v>505.54919999999998</c:v>
              </c:pt>
              <c:pt idx="11">
                <c:v>498.39389999999997</c:v>
              </c:pt>
              <c:pt idx="12">
                <c:v>479.44709999999998</c:v>
              </c:pt>
              <c:pt idx="13">
                <c:v>444.62060000000002</c:v>
              </c:pt>
              <c:pt idx="14">
                <c:v>443.34010000000001</c:v>
              </c:pt>
              <c:pt idx="15">
                <c:v>492.79739999999998</c:v>
              </c:pt>
              <c:pt idx="16">
                <c:v>504.04500000000002</c:v>
              </c:pt>
              <c:pt idx="17">
                <c:v>493.68700000000001</c:v>
              </c:pt>
              <c:pt idx="18">
                <c:v>533.92840000000001</c:v>
              </c:pt>
              <c:pt idx="19">
                <c:v>580.99120000000005</c:v>
              </c:pt>
              <c:pt idx="20">
                <c:v>587.68449999999996</c:v>
              </c:pt>
              <c:pt idx="21">
                <c:v>572.53150000000005</c:v>
              </c:pt>
              <c:pt idx="22">
                <c:v>526.12170000000003</c:v>
              </c:pt>
              <c:pt idx="23">
                <c:v>518.29859999999996</c:v>
              </c:pt>
              <c:pt idx="24">
                <c:v>505.37580000000003</c:v>
              </c:pt>
              <c:pt idx="25">
                <c:v>475.08109999999999</c:v>
              </c:pt>
              <c:pt idx="26">
                <c:v>466.63189999999997</c:v>
              </c:pt>
              <c:pt idx="27">
                <c:v>523.29250000000002</c:v>
              </c:pt>
              <c:pt idx="28">
                <c:v>525.72209999999995</c:v>
              </c:pt>
              <c:pt idx="29">
                <c:v>531.04650000000004</c:v>
              </c:pt>
              <c:pt idx="30">
                <c:v>563.15650000000005</c:v>
              </c:pt>
              <c:pt idx="31">
                <c:v>610.64559999999994</c:v>
              </c:pt>
              <c:pt idx="32">
                <c:v>625.10270000000003</c:v>
              </c:pt>
              <c:pt idx="33">
                <c:v>598.04920000000004</c:v>
              </c:pt>
              <c:pt idx="34">
                <c:v>528.74670000000003</c:v>
              </c:pt>
              <c:pt idx="35">
                <c:v>534.62549999999999</c:v>
              </c:pt>
              <c:pt idx="36">
                <c:v>512.95069999999998</c:v>
              </c:pt>
              <c:pt idx="37">
                <c:v>516.47749999999996</c:v>
              </c:pt>
              <c:pt idx="38">
                <c:v>539.21749999999997</c:v>
              </c:pt>
              <c:pt idx="39">
                <c:v>563.41819999999996</c:v>
              </c:pt>
              <c:pt idx="40">
                <c:v>506.47430000000003</c:v>
              </c:pt>
              <c:pt idx="41">
                <c:v>515.11839999999995</c:v>
              </c:pt>
              <c:pt idx="42">
                <c:v>552.83029999999997</c:v>
              </c:pt>
              <c:pt idx="43">
                <c:v>607.49829999999997</c:v>
              </c:pt>
              <c:pt idx="44">
                <c:v>603.87829999999997</c:v>
              </c:pt>
              <c:pt idx="45">
                <c:v>574.38</c:v>
              </c:pt>
              <c:pt idx="46">
                <c:v>517.33389999999997</c:v>
              </c:pt>
              <c:pt idx="47">
                <c:v>517.20719999999994</c:v>
              </c:pt>
              <c:pt idx="48">
                <c:v>486.18400000000003</c:v>
              </c:pt>
              <c:pt idx="49">
                <c:v>477.68740000000003</c:v>
              </c:pt>
              <c:pt idx="50">
                <c:v>481.70960000000002</c:v>
              </c:pt>
              <c:pt idx="51">
                <c:v>581.77780000000007</c:v>
              </c:pt>
              <c:pt idx="52">
                <c:v>560.20069999999998</c:v>
              </c:pt>
              <c:pt idx="53">
                <c:v>555.69850000000008</c:v>
              </c:pt>
              <c:pt idx="54">
                <c:v>589.80460000000005</c:v>
              </c:pt>
              <c:pt idx="55">
                <c:v>613.71940000000006</c:v>
              </c:pt>
              <c:pt idx="56">
                <c:v>638.84749999999997</c:v>
              </c:pt>
              <c:pt idx="57">
                <c:v>596.74030000000005</c:v>
              </c:pt>
              <c:pt idx="58">
                <c:v>533.8963</c:v>
              </c:pt>
              <c:pt idx="59">
                <c:v>538.42790000000002</c:v>
              </c:pt>
              <c:pt idx="60">
                <c:v>485.5754</c:v>
              </c:pt>
              <c:pt idx="61">
                <c:v>485.12700000000001</c:v>
              </c:pt>
              <c:pt idx="62">
                <c:v>493.71870000000001</c:v>
              </c:pt>
              <c:pt idx="63">
                <c:v>535.18340000000001</c:v>
              </c:pt>
              <c:pt idx="64">
                <c:v>508.36610000000002</c:v>
              </c:pt>
              <c:pt idx="65">
                <c:v>505.38389999999998</c:v>
              </c:pt>
              <c:pt idx="66">
                <c:v>539.42589999999996</c:v>
              </c:pt>
              <c:pt idx="67">
                <c:v>552.63059999999996</c:v>
              </c:pt>
              <c:pt idx="68">
                <c:v>562.76430000000005</c:v>
              </c:pt>
              <c:pt idx="69">
                <c:v>529.82629999999995</c:v>
              </c:pt>
              <c:pt idx="70">
                <c:v>535.9375</c:v>
              </c:pt>
              <c:pt idx="71">
                <c:v>526.92939999999999</c:v>
              </c:pt>
              <c:pt idx="72">
                <c:v>497.30149999999998</c:v>
              </c:pt>
              <c:pt idx="73">
                <c:v>455.14510000000001</c:v>
              </c:pt>
              <c:pt idx="74">
                <c:v>443.13929999999999</c:v>
              </c:pt>
              <c:pt idx="75">
                <c:v>483.57889999999998</c:v>
              </c:pt>
              <c:pt idx="76">
                <c:v>502.03789999999998</c:v>
              </c:pt>
              <c:pt idx="77">
                <c:v>478.94080000000002</c:v>
              </c:pt>
              <c:pt idx="78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430976"/>
        <c:axId val="400432512"/>
      </c:lineChart>
      <c:catAx>
        <c:axId val="4004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4325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00432512"/>
        <c:scaling>
          <c:orientation val="minMax"/>
          <c:max val="999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430976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0475440569928758"/>
          <c:y val="0.29668307086614171"/>
          <c:w val="0.11084119158002448"/>
          <c:h val="0.13931192424476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5" l="0.75" r="0.75" t="0.75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Developmet of the Hungarian average market price of Light Lamb in comparisson with the EU average</a:t>
            </a:r>
          </a:p>
        </c:rich>
      </c:tx>
      <c:layout>
        <c:manualLayout>
          <c:xMode val="edge"/>
          <c:yMode val="edge"/>
          <c:x val="0.12250861165718771"/>
          <c:y val="3.12251042149143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7723899835074E-2"/>
          <c:y val="0.13690995580825852"/>
          <c:w val="0.87797847097797821"/>
          <c:h val="0.75180379242078799"/>
        </c:manualLayout>
      </c:layout>
      <c:lineChart>
        <c:grouping val="standard"/>
        <c:varyColors val="0"/>
        <c:ser>
          <c:idx val="1"/>
          <c:order val="0"/>
          <c:tx>
            <c:v>HU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523.68470000000002</c:v>
              </c:pt>
              <c:pt idx="1">
                <c:v>509.16140000000001</c:v>
              </c:pt>
              <c:pt idx="2">
                <c:v>552.03869999999995</c:v>
              </c:pt>
              <c:pt idx="3">
                <c:v>570.33699999999999</c:v>
              </c:pt>
              <c:pt idx="4">
                <c:v>435.05599999999998</c:v>
              </c:pt>
              <c:pt idx="5">
                <c:v>413.06869999999998</c:v>
              </c:pt>
              <c:pt idx="6">
                <c:v>463.75850000000003</c:v>
              </c:pt>
              <c:pt idx="7">
                <c:v>491.20639999999997</c:v>
              </c:pt>
              <c:pt idx="8">
                <c:v>524.27250000000004</c:v>
              </c:pt>
              <c:pt idx="9">
                <c:v>530.81389999999999</c:v>
              </c:pt>
              <c:pt idx="10">
                <c:v>601.01589999999999</c:v>
              </c:pt>
              <c:pt idx="11">
                <c:v>645.99659999999994</c:v>
              </c:pt>
              <c:pt idx="12">
                <c:v>594.96029999999996</c:v>
              </c:pt>
              <c:pt idx="13">
                <c:v>532.43320000000006</c:v>
              </c:pt>
              <c:pt idx="14">
                <c:v>574.55110000000002</c:v>
              </c:pt>
              <c:pt idx="15">
                <c:v>438.13470000000001</c:v>
              </c:pt>
              <c:pt idx="16">
                <c:v>407.99939999999998</c:v>
              </c:pt>
              <c:pt idx="17">
                <c:v>416.26069999999999</c:v>
              </c:pt>
              <c:pt idx="18">
                <c:v>460.05309999999997</c:v>
              </c:pt>
              <c:pt idx="19">
                <c:v>516.9914</c:v>
              </c:pt>
              <c:pt idx="20">
                <c:v>542.97969999999998</c:v>
              </c:pt>
              <c:pt idx="21">
                <c:v>526.55319999999995</c:v>
              </c:pt>
              <c:pt idx="22">
                <c:v>586.98289999999997</c:v>
              </c:pt>
              <c:pt idx="23">
                <c:v>648.91430000000003</c:v>
              </c:pt>
              <c:pt idx="24">
                <c:v>600.4873</c:v>
              </c:pt>
              <c:pt idx="25">
                <c:v>547.50670000000002</c:v>
              </c:pt>
              <c:pt idx="26">
                <c:v>464.22730000000001</c:v>
              </c:pt>
              <c:pt idx="27">
                <c:v>470.27640000000002</c:v>
              </c:pt>
              <c:pt idx="28">
                <c:v>471.45080000000002</c:v>
              </c:pt>
              <c:pt idx="29">
                <c:v>442.71499999999997</c:v>
              </c:pt>
              <c:pt idx="30">
                <c:v>504.70089999999999</c:v>
              </c:pt>
              <c:pt idx="31">
                <c:v>545.98149999999998</c:v>
              </c:pt>
              <c:pt idx="32">
                <c:v>556.92269999999996</c:v>
              </c:pt>
              <c:pt idx="33">
                <c:v>571.92499999999995</c:v>
              </c:pt>
              <c:pt idx="34">
                <c:v>619.18430000000001</c:v>
              </c:pt>
              <c:pt idx="35">
                <c:v>676.22580000000005</c:v>
              </c:pt>
              <c:pt idx="36">
                <c:v>621.69389999999999</c:v>
              </c:pt>
              <c:pt idx="37">
                <c:v>544.55200000000002</c:v>
              </c:pt>
              <c:pt idx="38">
                <c:v>524.65679999999998</c:v>
              </c:pt>
              <c:pt idx="39">
                <c:v>530.6087</c:v>
              </c:pt>
              <c:pt idx="40">
                <c:v>491.92160000000001</c:v>
              </c:pt>
              <c:pt idx="41">
                <c:v>471.38409999999999</c:v>
              </c:pt>
              <c:pt idx="42">
                <c:v>503.70870000000002</c:v>
              </c:pt>
              <c:pt idx="43">
                <c:v>564.9425</c:v>
              </c:pt>
              <c:pt idx="44">
                <c:v>577.89670000000001</c:v>
              </c:pt>
              <c:pt idx="45">
                <c:v>584.69389999999999</c:v>
              </c:pt>
              <c:pt idx="46">
                <c:v>618.08579999999995</c:v>
              </c:pt>
              <c:pt idx="47">
                <c:v>662.32370000000003</c:v>
              </c:pt>
              <c:pt idx="48">
                <c:v>593.60310000000004</c:v>
              </c:pt>
              <c:pt idx="49">
                <c:v>575.79079999999999</c:v>
              </c:pt>
              <c:pt idx="50">
                <c:v>592.54360000000008</c:v>
              </c:pt>
              <c:pt idx="51">
                <c:v>624.36540000000002</c:v>
              </c:pt>
              <c:pt idx="52">
                <c:v>633.8143</c:v>
              </c:pt>
              <c:pt idx="53">
                <c:v>626.42899999999997</c:v>
              </c:pt>
              <c:pt idx="54">
                <c:v>598.4991</c:v>
              </c:pt>
              <c:pt idx="55">
                <c:v>625.51690000000008</c:v>
              </c:pt>
              <c:pt idx="56">
                <c:v>632.6875</c:v>
              </c:pt>
              <c:pt idx="57">
                <c:v>656.72969999999998</c:v>
              </c:pt>
              <c:pt idx="58">
                <c:v>690.98300000000006</c:v>
              </c:pt>
              <c:pt idx="59">
                <c:v>742.68970000000002</c:v>
              </c:pt>
              <c:pt idx="60">
                <c:v>650.69090000000006</c:v>
              </c:pt>
              <c:pt idx="61">
                <c:v>594.68460000000005</c:v>
              </c:pt>
              <c:pt idx="62">
                <c:v>600.07850000000008</c:v>
              </c:pt>
              <c:pt idx="63">
                <c:v>607.9873</c:v>
              </c:pt>
              <c:pt idx="64">
                <c:v>588.83540000000005</c:v>
              </c:pt>
              <c:pt idx="65">
                <c:v>575.35950000000003</c:v>
              </c:pt>
              <c:pt idx="66">
                <c:v>603.29489999999998</c:v>
              </c:pt>
              <c:pt idx="67">
                <c:v>646.89829999999995</c:v>
              </c:pt>
              <c:pt idx="68">
                <c:v>651.84169999999995</c:v>
              </c:pt>
              <c:pt idx="69">
                <c:v>675.11329999999998</c:v>
              </c:pt>
              <c:pt idx="70">
                <c:v>695.83839999999998</c:v>
              </c:pt>
              <c:pt idx="71">
                <c:v>693.87580000000003</c:v>
              </c:pt>
              <c:pt idx="72">
                <c:v>592.2432</c:v>
              </c:pt>
              <c:pt idx="73">
                <c:v>527.39800000000002</c:v>
              </c:pt>
              <c:pt idx="74">
                <c:v>566.85310000000004</c:v>
              </c:pt>
              <c:pt idx="75">
                <c:v>566.63710000000003</c:v>
              </c:pt>
              <c:pt idx="76">
                <c:v>521.34839999999997</c:v>
              </c:pt>
              <c:pt idx="77">
                <c:v>531.2473</c:v>
              </c:pt>
            </c:numLit>
          </c:val>
          <c:smooth val="0"/>
        </c:ser>
        <c:ser>
          <c:idx val="2"/>
          <c:order val="1"/>
          <c:tx>
            <c:v>EU_L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537.34615940000003</c:v>
              </c:pt>
              <c:pt idx="1">
                <c:v>544.82441180000001</c:v>
              </c:pt>
              <c:pt idx="2">
                <c:v>570.92355237000004</c:v>
              </c:pt>
              <c:pt idx="3">
                <c:v>570.72302158000002</c:v>
              </c:pt>
              <c:pt idx="4">
                <c:v>519.56599263999999</c:v>
              </c:pt>
              <c:pt idx="5">
                <c:v>520.28973119</c:v>
              </c:pt>
              <c:pt idx="6">
                <c:v>557.47323104999998</c:v>
              </c:pt>
              <c:pt idx="7">
                <c:v>586.65240090000009</c:v>
              </c:pt>
              <c:pt idx="8">
                <c:v>593.28864819000012</c:v>
              </c:pt>
              <c:pt idx="9">
                <c:v>657.65448073999983</c:v>
              </c:pt>
              <c:pt idx="10">
                <c:v>694.34471363</c:v>
              </c:pt>
              <c:pt idx="11">
                <c:v>682.61042692999979</c:v>
              </c:pt>
              <c:pt idx="12">
                <c:v>633.72203870999999</c:v>
              </c:pt>
              <c:pt idx="13">
                <c:v>557.14061598000001</c:v>
              </c:pt>
              <c:pt idx="14">
                <c:v>576.22603716999993</c:v>
              </c:pt>
              <c:pt idx="15">
                <c:v>529.42737976000001</c:v>
              </c:pt>
              <c:pt idx="16">
                <c:v>507.86148779000001</c:v>
              </c:pt>
              <c:pt idx="17">
                <c:v>526.52110959000004</c:v>
              </c:pt>
              <c:pt idx="18">
                <c:v>572.36749580999992</c:v>
              </c:pt>
              <c:pt idx="19">
                <c:v>601.05354500999999</c:v>
              </c:pt>
              <c:pt idx="20">
                <c:v>647.55260376000001</c:v>
              </c:pt>
              <c:pt idx="21">
                <c:v>686.27334214000007</c:v>
              </c:pt>
              <c:pt idx="22">
                <c:v>739.61408196000002</c:v>
              </c:pt>
              <c:pt idx="23">
                <c:v>710.15042487999995</c:v>
              </c:pt>
              <c:pt idx="24">
                <c:v>675.00098389999982</c:v>
              </c:pt>
              <c:pt idx="25">
                <c:v>603.02458933999992</c:v>
              </c:pt>
              <c:pt idx="26">
                <c:v>554.35946885999999</c:v>
              </c:pt>
              <c:pt idx="27">
                <c:v>559.4621175100001</c:v>
              </c:pt>
              <c:pt idx="28">
                <c:v>554.69858692999992</c:v>
              </c:pt>
              <c:pt idx="29">
                <c:v>565.86539163000009</c:v>
              </c:pt>
              <c:pt idx="30">
                <c:v>620.86837394999998</c:v>
              </c:pt>
              <c:pt idx="31">
                <c:v>652.75632666000001</c:v>
              </c:pt>
              <c:pt idx="32">
                <c:v>708.83071456999994</c:v>
              </c:pt>
              <c:pt idx="33">
                <c:v>724.89616192000005</c:v>
              </c:pt>
              <c:pt idx="34">
                <c:v>708.97060547000001</c:v>
              </c:pt>
              <c:pt idx="35">
                <c:v>718.40111469999999</c:v>
              </c:pt>
              <c:pt idx="36">
                <c:v>642.88153476000002</c:v>
              </c:pt>
              <c:pt idx="37">
                <c:v>567.95916569999997</c:v>
              </c:pt>
              <c:pt idx="38">
                <c:v>575.09590816000002</c:v>
              </c:pt>
              <c:pt idx="39">
                <c:v>573.93486478999989</c:v>
              </c:pt>
              <c:pt idx="40">
                <c:v>535.32022040000004</c:v>
              </c:pt>
              <c:pt idx="41">
                <c:v>536.09895223000001</c:v>
              </c:pt>
              <c:pt idx="42">
                <c:v>565.3707566600001</c:v>
              </c:pt>
              <c:pt idx="43">
                <c:v>599.82838607999986</c:v>
              </c:pt>
              <c:pt idx="44">
                <c:v>626.1705145599999</c:v>
              </c:pt>
              <c:pt idx="45">
                <c:v>627.70296417999998</c:v>
              </c:pt>
              <c:pt idx="46">
                <c:v>615.14156466999998</c:v>
              </c:pt>
              <c:pt idx="47">
                <c:v>614.89520464999998</c:v>
              </c:pt>
              <c:pt idx="48">
                <c:v>547.06304092000005</c:v>
              </c:pt>
              <c:pt idx="49">
                <c:v>532.15764745000013</c:v>
              </c:pt>
              <c:pt idx="50">
                <c:v>541.28664060000006</c:v>
              </c:pt>
              <c:pt idx="51">
                <c:v>581.94923448999998</c:v>
              </c:pt>
              <c:pt idx="52">
                <c:v>561.73184146999995</c:v>
              </c:pt>
              <c:pt idx="53">
                <c:v>561.91269199999999</c:v>
              </c:pt>
              <c:pt idx="54">
                <c:v>578.00918098</c:v>
              </c:pt>
              <c:pt idx="55">
                <c:v>596.94718173000001</c:v>
              </c:pt>
              <c:pt idx="56">
                <c:v>620.48275449000005</c:v>
              </c:pt>
              <c:pt idx="57">
                <c:v>630.38204766000001</c:v>
              </c:pt>
              <c:pt idx="58">
                <c:v>634.49997078000001</c:v>
              </c:pt>
              <c:pt idx="59">
                <c:v>644.69007547000012</c:v>
              </c:pt>
              <c:pt idx="60">
                <c:v>602.19244521000007</c:v>
              </c:pt>
              <c:pt idx="61">
                <c:v>583.36005651999994</c:v>
              </c:pt>
              <c:pt idx="62">
                <c:v>583.87285312000006</c:v>
              </c:pt>
              <c:pt idx="63">
                <c:v>596.00055174999989</c:v>
              </c:pt>
              <c:pt idx="64">
                <c:v>568.86839744000008</c:v>
              </c:pt>
              <c:pt idx="65">
                <c:v>554.40447603000007</c:v>
              </c:pt>
              <c:pt idx="66">
                <c:v>581.56954114999996</c:v>
              </c:pt>
              <c:pt idx="67">
                <c:v>609.62526171000002</c:v>
              </c:pt>
              <c:pt idx="68">
                <c:v>636.02859637999995</c:v>
              </c:pt>
              <c:pt idx="69">
                <c:v>628.23743329000001</c:v>
              </c:pt>
              <c:pt idx="70">
                <c:v>636.58365585999991</c:v>
              </c:pt>
              <c:pt idx="71">
                <c:v>620.1495934400001</c:v>
              </c:pt>
              <c:pt idx="72">
                <c:v>595.86496870999997</c:v>
              </c:pt>
              <c:pt idx="73">
                <c:v>542.62149755000007</c:v>
              </c:pt>
              <c:pt idx="74">
                <c:v>538.61604343999988</c:v>
              </c:pt>
              <c:pt idx="75">
                <c:v>547.50093406999997</c:v>
              </c:pt>
              <c:pt idx="76">
                <c:v>560.8658493800001</c:v>
              </c:pt>
              <c:pt idx="77">
                <c:v>580.74740766000002</c:v>
              </c:pt>
            </c:numLit>
          </c:val>
          <c:smooth val="0"/>
        </c:ser>
        <c:ser>
          <c:idx val="0"/>
          <c:order val="2"/>
          <c:tx>
            <c:v>IT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Lit>
              <c:ptCount val="79"/>
              <c:pt idx="0">
                <c:v>|</c:v>
              </c:pt>
              <c:pt idx="6">
                <c:v>2007</c:v>
              </c:pt>
              <c:pt idx="12">
                <c:v>|</c:v>
              </c:pt>
              <c:pt idx="18">
                <c:v>2008</c:v>
              </c:pt>
              <c:pt idx="24">
                <c:v>|</c:v>
              </c:pt>
              <c:pt idx="30">
                <c:v>2009</c:v>
              </c:pt>
              <c:pt idx="36">
                <c:v>|</c:v>
              </c:pt>
              <c:pt idx="42">
                <c:v>2010</c:v>
              </c:pt>
              <c:pt idx="48">
                <c:v>|</c:v>
              </c:pt>
              <c:pt idx="54">
                <c:v>2011</c:v>
              </c:pt>
              <c:pt idx="60">
                <c:v>|</c:v>
              </c:pt>
              <c:pt idx="66">
                <c:v>2012</c:v>
              </c:pt>
              <c:pt idx="72">
                <c:v>|</c:v>
              </c:pt>
              <c:pt idx="78">
                <c:v>2013</c:v>
              </c:pt>
            </c:strLit>
          </c:cat>
          <c:val>
            <c:numLit>
              <c:formatCode>General</c:formatCode>
              <c:ptCount val="79"/>
              <c:pt idx="0">
                <c:v>659.58230000000003</c:v>
              </c:pt>
              <c:pt idx="1">
                <c:v>572.41070000000002</c:v>
              </c:pt>
              <c:pt idx="2">
                <c:v>613.06610000000001</c:v>
              </c:pt>
              <c:pt idx="3">
                <c:v>647.01030000000003</c:v>
              </c:pt>
              <c:pt idx="4">
                <c:v>646.9194</c:v>
              </c:pt>
              <c:pt idx="5">
                <c:v>665.4</c:v>
              </c:pt>
              <c:pt idx="6">
                <c:v>662.53290000000004</c:v>
              </c:pt>
              <c:pt idx="7">
                <c:v>658.86</c:v>
              </c:pt>
              <c:pt idx="8">
                <c:v>579.81370000000004</c:v>
              </c:pt>
              <c:pt idx="9">
                <c:v>715.33349999999996</c:v>
              </c:pt>
              <c:pt idx="10">
                <c:v>719.05129999999997</c:v>
              </c:pt>
              <c:pt idx="11">
                <c:v>724.98479999999995</c:v>
              </c:pt>
              <c:pt idx="12">
                <c:v>703.12710000000004</c:v>
              </c:pt>
              <c:pt idx="13">
                <c:v>589.26239999999996</c:v>
              </c:pt>
              <c:pt idx="14">
                <c:v>691.63520000000005</c:v>
              </c:pt>
              <c:pt idx="15">
                <c:v>561.82169999999996</c:v>
              </c:pt>
              <c:pt idx="16">
                <c:v>554.78030000000001</c:v>
              </c:pt>
              <c:pt idx="17">
                <c:v>613.12699999999995</c:v>
              </c:pt>
              <c:pt idx="18">
                <c:v>612.62419999999997</c:v>
              </c:pt>
              <c:pt idx="19">
                <c:v>622.91999999999996</c:v>
              </c:pt>
              <c:pt idx="20">
                <c:v>666.70500000000004</c:v>
              </c:pt>
              <c:pt idx="21">
                <c:v>665.35609999999997</c:v>
              </c:pt>
              <c:pt idx="22">
                <c:v>663.13469999999995</c:v>
              </c:pt>
              <c:pt idx="23">
                <c:v>598.79650000000004</c:v>
              </c:pt>
              <c:pt idx="24">
                <c:v>530.78679999999997</c:v>
              </c:pt>
              <c:pt idx="25">
                <c:v>552.16890000000001</c:v>
              </c:pt>
              <c:pt idx="26">
                <c:v>568.16650000000004</c:v>
              </c:pt>
              <c:pt idx="27">
                <c:v>603.06870000000004</c:v>
              </c:pt>
              <c:pt idx="28">
                <c:v>567.99770000000001</c:v>
              </c:pt>
              <c:pt idx="29">
                <c:v>604.01930000000004</c:v>
              </c:pt>
              <c:pt idx="30">
                <c:v>634.86099999999999</c:v>
              </c:pt>
              <c:pt idx="31">
                <c:v>644.89970000000005</c:v>
              </c:pt>
              <c:pt idx="32">
                <c:v>694.20500000000004</c:v>
              </c:pt>
              <c:pt idx="33">
                <c:v>666.49869999999999</c:v>
              </c:pt>
              <c:pt idx="34">
                <c:v>625.46529999999996</c:v>
              </c:pt>
              <c:pt idx="35">
                <c:v>658.00710000000004</c:v>
              </c:pt>
              <c:pt idx="36">
                <c:v>557.63260000000002</c:v>
              </c:pt>
              <c:pt idx="37">
                <c:v>475.6</c:v>
              </c:pt>
              <c:pt idx="38">
                <c:v>520.75059999999996</c:v>
              </c:pt>
              <c:pt idx="39">
                <c:v>507.49869999999999</c:v>
              </c:pt>
              <c:pt idx="40">
                <c:v>492.84059999999999</c:v>
              </c:pt>
              <c:pt idx="41">
                <c:v>517.08330000000001</c:v>
              </c:pt>
              <c:pt idx="42">
                <c:v>512.85230000000001</c:v>
              </c:pt>
              <c:pt idx="43">
                <c:v>518.09320000000002</c:v>
              </c:pt>
              <c:pt idx="44">
                <c:v>541.69029999999998</c:v>
              </c:pt>
              <c:pt idx="45">
                <c:v>549.82000000000005</c:v>
              </c:pt>
              <c:pt idx="46">
                <c:v>563.31730000000005</c:v>
              </c:pt>
              <c:pt idx="47">
                <c:v>545.58029999999997</c:v>
              </c:pt>
              <c:pt idx="48">
                <c:v>469.55710000000005</c:v>
              </c:pt>
              <c:pt idx="49">
                <c:v>454.27820000000003</c:v>
              </c:pt>
              <c:pt idx="50">
                <c:v>465.25450000000001</c:v>
              </c:pt>
              <c:pt idx="51">
                <c:v>542.01769999999999</c:v>
              </c:pt>
              <c:pt idx="52">
                <c:v>508.0335</c:v>
              </c:pt>
              <c:pt idx="53">
                <c:v>510.26930000000004</c:v>
              </c:pt>
              <c:pt idx="54">
                <c:v>511.88160000000005</c:v>
              </c:pt>
              <c:pt idx="55">
                <c:v>513.64870000000008</c:v>
              </c:pt>
              <c:pt idx="56">
                <c:v>515.36469999999997</c:v>
              </c:pt>
              <c:pt idx="57">
                <c:v>518.19000000000005</c:v>
              </c:pt>
              <c:pt idx="58">
                <c:v>575.98770000000002</c:v>
              </c:pt>
              <c:pt idx="59">
                <c:v>598.28550000000007</c:v>
              </c:pt>
              <c:pt idx="60">
                <c:v>602.08550000000002</c:v>
              </c:pt>
              <c:pt idx="61">
                <c:v>604.50340000000006</c:v>
              </c:pt>
              <c:pt idx="62">
                <c:v>605.49680000000001</c:v>
              </c:pt>
              <c:pt idx="63">
                <c:v>607.16369999999995</c:v>
              </c:pt>
              <c:pt idx="64">
                <c:v>605.09550000000002</c:v>
              </c:pt>
              <c:pt idx="65">
                <c:v>603.66970000000003</c:v>
              </c:pt>
              <c:pt idx="66">
                <c:v>603.65610000000004</c:v>
              </c:pt>
              <c:pt idx="67">
                <c:v>604.1</c:v>
              </c:pt>
              <c:pt idx="68">
                <c:v>604.52930000000003</c:v>
              </c:pt>
              <c:pt idx="69">
                <c:v>605.55939999999998</c:v>
              </c:pt>
              <c:pt idx="70">
                <c:v>608.08000000000004</c:v>
              </c:pt>
              <c:pt idx="71">
                <c:v>610.80420000000004</c:v>
              </c:pt>
              <c:pt idx="72">
                <c:v>611.97130000000004</c:v>
              </c:pt>
              <c:pt idx="73">
                <c:v>611.73929999999996</c:v>
              </c:pt>
              <c:pt idx="74">
                <c:v>645.16319999999996</c:v>
              </c:pt>
              <c:pt idx="75">
                <c:v>588.30600000000004</c:v>
              </c:pt>
              <c:pt idx="76">
                <c:v>577.48900000000003</c:v>
              </c:pt>
              <c:pt idx="77">
                <c:v>575.45069999999998</c:v>
              </c:pt>
              <c:pt idx="78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708736"/>
        <c:axId val="400710272"/>
      </c:lineChart>
      <c:catAx>
        <c:axId val="4007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10272"/>
        <c:crossesAt val="400"/>
        <c:auto val="1"/>
        <c:lblAlgn val="ctr"/>
        <c:lblOffset val="100"/>
        <c:tickLblSkip val="3"/>
        <c:tickMarkSkip val="1"/>
        <c:noMultiLvlLbl val="0"/>
      </c:catAx>
      <c:valAx>
        <c:axId val="400710272"/>
        <c:scaling>
          <c:orientation val="minMax"/>
          <c:max val="799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708736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9776443832371424"/>
          <c:y val="0.74219597550306216"/>
          <c:w val="0.11084119158002448"/>
          <c:h val="0.13931192424476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5" l="0.75" r="0.75" t="0.75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Light Lamb carcases</a:t>
            </a:r>
          </a:p>
        </c:rich>
      </c:tx>
      <c:layout>
        <c:manualLayout>
          <c:xMode val="edge"/>
          <c:yMode val="edge"/>
          <c:x val="0.15470487115628118"/>
          <c:y val="3.0384807270991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2232854864433"/>
          <c:y val="0.15192457577831672"/>
          <c:w val="0.86124401913875603"/>
          <c:h val="0.74949457383969587"/>
        </c:manualLayout>
      </c:layout>
      <c:lineChart>
        <c:grouping val="standard"/>
        <c:varyColors val="0"/>
        <c:ser>
          <c:idx val="4"/>
          <c:order val="0"/>
          <c:tx>
            <c:v>Italia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589.71</c:v>
              </c:pt>
              <c:pt idx="1">
                <c:v>655.65</c:v>
              </c:pt>
              <c:pt idx="2">
                <c:v>478.12</c:v>
              </c:pt>
              <c:pt idx="3">
                <c:v>472.78</c:v>
              </c:pt>
              <c:pt idx="4">
                <c:v>474.95</c:v>
              </c:pt>
              <c:pt idx="5">
                <c:v>554.14</c:v>
              </c:pt>
              <c:pt idx="6">
                <c:v>553.82000000000005</c:v>
              </c:pt>
              <c:pt idx="7">
                <c:v>552.12</c:v>
              </c:pt>
              <c:pt idx="8">
                <c:v>560.87</c:v>
              </c:pt>
              <c:pt idx="9">
                <c:v>565.09</c:v>
              </c:pt>
              <c:pt idx="10">
                <c:v>569.41999999999996</c:v>
              </c:pt>
              <c:pt idx="11">
                <c:v>569.41999999999996</c:v>
              </c:pt>
              <c:pt idx="12">
                <c:v>569.41999999999996</c:v>
              </c:pt>
              <c:pt idx="13">
                <c:v>569.41999999999996</c:v>
              </c:pt>
              <c:pt idx="14">
                <c:v>569.41999999999996</c:v>
              </c:pt>
              <c:pt idx="15">
                <c:v>640.97</c:v>
              </c:pt>
              <c:pt idx="16">
                <c:v>640.97</c:v>
              </c:pt>
              <c:pt idx="17">
                <c:v>571.36</c:v>
              </c:pt>
              <c:pt idx="18">
                <c:v>571.36</c:v>
              </c:pt>
              <c:pt idx="19">
                <c:v>564.03</c:v>
              </c:pt>
              <c:pt idx="20">
                <c:v>569.71</c:v>
              </c:pt>
              <c:pt idx="21">
                <c:v>565.45000000000005</c:v>
              </c:pt>
              <c:pt idx="22">
                <c:v>573.04999999999995</c:v>
              </c:pt>
              <c:pt idx="23">
                <c:v>610.48</c:v>
              </c:pt>
              <c:pt idx="24">
                <c:v>583.70000000000005</c:v>
              </c:pt>
              <c:pt idx="25">
                <c:v>639.61</c:v>
              </c:pt>
              <c:pt idx="26">
                <c:v>636.35</c:v>
              </c:pt>
              <c:pt idx="27">
                <c:v>636.35</c:v>
              </c:pt>
              <c:pt idx="28">
                <c:v>633.87</c:v>
              </c:pt>
              <c:pt idx="29">
                <c:v>633.95000000000005</c:v>
              </c:pt>
              <c:pt idx="30">
                <c:v>633.95000000000005</c:v>
              </c:pt>
              <c:pt idx="31">
                <c:v>633.95000000000005</c:v>
              </c:pt>
              <c:pt idx="32">
                <c:v>633.95000000000005</c:v>
              </c:pt>
              <c:pt idx="33">
                <c:v>633.95000000000005</c:v>
              </c:pt>
              <c:pt idx="34">
                <c:v>676.88</c:v>
              </c:pt>
              <c:pt idx="35">
                <c:v>672.88</c:v>
              </c:pt>
              <c:pt idx="36">
                <c:v>715.79</c:v>
              </c:pt>
              <c:pt idx="37">
                <c:v>717.88</c:v>
              </c:pt>
              <c:pt idx="38">
                <c:v>674.97</c:v>
              </c:pt>
              <c:pt idx="39">
                <c:v>676.13</c:v>
              </c:pt>
              <c:pt idx="40">
                <c:v>689.95</c:v>
              </c:pt>
              <c:pt idx="41">
                <c:v>663.23</c:v>
              </c:pt>
              <c:pt idx="42">
                <c:v>655.1</c:v>
              </c:pt>
              <c:pt idx="43">
                <c:v>649.83000000000004</c:v>
              </c:pt>
              <c:pt idx="44">
                <c:v>631.1</c:v>
              </c:pt>
              <c:pt idx="45">
                <c:v>618.76</c:v>
              </c:pt>
              <c:pt idx="46">
                <c:v>624.89</c:v>
              </c:pt>
              <c:pt idx="47">
                <c:v>623.86</c:v>
              </c:pt>
              <c:pt idx="48">
                <c:v>623.86</c:v>
              </c:pt>
              <c:pt idx="49">
                <c:v>652.58000000000004</c:v>
              </c:pt>
              <c:pt idx="50">
                <c:v>671.5</c:v>
              </c:pt>
              <c:pt idx="51">
                <c:v>671.5</c:v>
              </c:pt>
              <c:pt idx="52">
                <c:v>671.5</c:v>
              </c:pt>
              <c:pt idx="53">
                <c:v>647.41999999999996</c:v>
              </c:pt>
              <c:pt idx="54">
                <c:v>532.16</c:v>
              </c:pt>
              <c:pt idx="55">
                <c:v>520.53</c:v>
              </c:pt>
              <c:pt idx="56">
                <c:v>481.62</c:v>
              </c:pt>
              <c:pt idx="57">
                <c:v>481.49</c:v>
              </c:pt>
              <c:pt idx="58">
                <c:v>477.06</c:v>
              </c:pt>
              <c:pt idx="59">
                <c:v>467.42</c:v>
              </c:pt>
              <c:pt idx="60">
                <c:v>476.43</c:v>
              </c:pt>
              <c:pt idx="61">
                <c:v>474.9</c:v>
              </c:pt>
              <c:pt idx="62">
                <c:v>487.87</c:v>
              </c:pt>
              <c:pt idx="63">
                <c:v>526.19000000000005</c:v>
              </c:pt>
              <c:pt idx="64">
                <c:v>589.53</c:v>
              </c:pt>
              <c:pt idx="65">
                <c:v>531.28</c:v>
              </c:pt>
              <c:pt idx="66">
                <c:v>532.27</c:v>
              </c:pt>
              <c:pt idx="67">
                <c:v>496.11</c:v>
              </c:pt>
              <c:pt idx="68">
                <c:v>485.44</c:v>
              </c:pt>
              <c:pt idx="69">
                <c:v>500.62</c:v>
              </c:pt>
              <c:pt idx="70">
                <c:v>497.2</c:v>
              </c:pt>
              <c:pt idx="71">
                <c:v>495.59</c:v>
              </c:pt>
              <c:pt idx="72">
                <c:v>485.11</c:v>
              </c:pt>
              <c:pt idx="73">
                <c:v>491.44</c:v>
              </c:pt>
              <c:pt idx="74">
                <c:v>491.44</c:v>
              </c:pt>
              <c:pt idx="75">
                <c:v>555.24</c:v>
              </c:pt>
              <c:pt idx="76">
                <c:v>509.1</c:v>
              </c:pt>
              <c:pt idx="77">
                <c:v>511.18</c:v>
              </c:pt>
              <c:pt idx="78">
                <c:v>511.74</c:v>
              </c:pt>
              <c:pt idx="79">
                <c:v>515.66</c:v>
              </c:pt>
              <c:pt idx="80">
                <c:v>518.29999999999995</c:v>
              </c:pt>
              <c:pt idx="81">
                <c:v>507.9</c:v>
              </c:pt>
              <c:pt idx="82">
                <c:v>509.74</c:v>
              </c:pt>
              <c:pt idx="83">
                <c:v>509.74</c:v>
              </c:pt>
              <c:pt idx="84">
                <c:v>509.74</c:v>
              </c:pt>
              <c:pt idx="85">
                <c:v>511.11</c:v>
              </c:pt>
              <c:pt idx="86">
                <c:v>538.02</c:v>
              </c:pt>
              <c:pt idx="87">
                <c:v>535.44000000000005</c:v>
              </c:pt>
              <c:pt idx="88">
                <c:v>533.04</c:v>
              </c:pt>
              <c:pt idx="89">
                <c:v>539.28</c:v>
              </c:pt>
              <c:pt idx="90">
                <c:v>551.57000000000005</c:v>
              </c:pt>
              <c:pt idx="91">
                <c:v>551.57000000000005</c:v>
              </c:pt>
              <c:pt idx="92">
                <c:v>549.48</c:v>
              </c:pt>
              <c:pt idx="93">
                <c:v>549.48</c:v>
              </c:pt>
              <c:pt idx="94">
                <c:v>550.54999999999995</c:v>
              </c:pt>
              <c:pt idx="95">
                <c:v>549.02</c:v>
              </c:pt>
              <c:pt idx="96">
                <c:v>563.03</c:v>
              </c:pt>
              <c:pt idx="97">
                <c:v>563.03</c:v>
              </c:pt>
              <c:pt idx="98">
                <c:v>562.23</c:v>
              </c:pt>
              <c:pt idx="99">
                <c:v>570.71</c:v>
              </c:pt>
              <c:pt idx="100">
                <c:v>543.26</c:v>
              </c:pt>
              <c:pt idx="101">
                <c:v>545.23</c:v>
              </c:pt>
              <c:pt idx="102">
                <c:v>546.32000000000005</c:v>
              </c:pt>
              <c:pt idx="103">
                <c:v>546.32000000000005</c:v>
              </c:pt>
              <c:pt idx="104">
                <c:v>546.32000000000005</c:v>
              </c:pt>
              <c:pt idx="105">
                <c:v>508.84</c:v>
              </c:pt>
              <c:pt idx="106">
                <c:v>454.54</c:v>
              </c:pt>
              <c:pt idx="107">
                <c:v>448.79</c:v>
              </c:pt>
              <c:pt idx="108">
                <c:v>447.13</c:v>
              </c:pt>
              <c:pt idx="109">
                <c:v>448.53</c:v>
              </c:pt>
              <c:pt idx="110">
                <c:v>448.53</c:v>
              </c:pt>
              <c:pt idx="111">
                <c:v>459.26</c:v>
              </c:pt>
              <c:pt idx="112">
                <c:v>459.26</c:v>
              </c:pt>
              <c:pt idx="113">
                <c:v>459.26</c:v>
              </c:pt>
              <c:pt idx="114">
                <c:v>463.85</c:v>
              </c:pt>
              <c:pt idx="115">
                <c:v>468.45</c:v>
              </c:pt>
              <c:pt idx="116">
                <c:v>468.45</c:v>
              </c:pt>
              <c:pt idx="117">
                <c:v>465.52</c:v>
              </c:pt>
              <c:pt idx="118">
                <c:v>519.16</c:v>
              </c:pt>
              <c:pt idx="119">
                <c:v>556.14</c:v>
              </c:pt>
              <c:pt idx="120">
                <c:v>572.29</c:v>
              </c:pt>
              <c:pt idx="121">
                <c:v>555.14</c:v>
              </c:pt>
              <c:pt idx="122">
                <c:v>513.16999999999996</c:v>
              </c:pt>
              <c:pt idx="123">
                <c:v>512.01</c:v>
              </c:pt>
              <c:pt idx="124">
                <c:v>501.03</c:v>
              </c:pt>
              <c:pt idx="125">
                <c:v>501.59</c:v>
              </c:pt>
              <c:pt idx="126">
                <c:v>499.65</c:v>
              </c:pt>
              <c:pt idx="127">
                <c:v>514.05999999999995</c:v>
              </c:pt>
              <c:pt idx="128">
                <c:v>511.91</c:v>
              </c:pt>
              <c:pt idx="129">
                <c:v>511.64</c:v>
              </c:pt>
              <c:pt idx="130">
                <c:v>511.64</c:v>
              </c:pt>
              <c:pt idx="131">
                <c:v>511.64</c:v>
              </c:pt>
              <c:pt idx="132">
                <c:v>511.64</c:v>
              </c:pt>
              <c:pt idx="133">
                <c:v>511.64</c:v>
              </c:pt>
              <c:pt idx="134">
                <c:v>512.71</c:v>
              </c:pt>
              <c:pt idx="135">
                <c:v>512.71</c:v>
              </c:pt>
              <c:pt idx="136">
                <c:v>512.71</c:v>
              </c:pt>
              <c:pt idx="137">
                <c:v>512.71</c:v>
              </c:pt>
              <c:pt idx="138">
                <c:v>515.62</c:v>
              </c:pt>
              <c:pt idx="139">
                <c:v>515.62</c:v>
              </c:pt>
              <c:pt idx="140">
                <c:v>515.62</c:v>
              </c:pt>
              <c:pt idx="141">
                <c:v>515.62</c:v>
              </c:pt>
              <c:pt idx="142">
                <c:v>515.09</c:v>
              </c:pt>
              <c:pt idx="143">
                <c:v>514.83000000000004</c:v>
              </c:pt>
              <c:pt idx="144">
                <c:v>516.04999999999995</c:v>
              </c:pt>
              <c:pt idx="145">
                <c:v>516.04999999999995</c:v>
              </c:pt>
              <c:pt idx="146">
                <c:v>516.04999999999995</c:v>
              </c:pt>
              <c:pt idx="147">
                <c:v>515.52</c:v>
              </c:pt>
              <c:pt idx="148">
                <c:v>588.54</c:v>
              </c:pt>
              <c:pt idx="149">
                <c:v>573.92999999999995</c:v>
              </c:pt>
              <c:pt idx="150">
                <c:v>572.38</c:v>
              </c:pt>
              <c:pt idx="151">
                <c:v>572.38</c:v>
              </c:pt>
              <c:pt idx="152">
                <c:v>572.52</c:v>
              </c:pt>
              <c:pt idx="153">
                <c:v>596.51</c:v>
              </c:pt>
              <c:pt idx="154">
                <c:v>604.05999999999995</c:v>
              </c:pt>
              <c:pt idx="155">
                <c:v>604.05999999999995</c:v>
              </c:pt>
              <c:pt idx="156">
                <c:v>604.05999999999995</c:v>
              </c:pt>
              <c:pt idx="157">
                <c:v>600.37</c:v>
              </c:pt>
              <c:pt idx="158">
                <c:v>596.13</c:v>
              </c:pt>
              <c:pt idx="159">
                <c:v>606.24</c:v>
              </c:pt>
              <c:pt idx="160">
                <c:v>604.63</c:v>
              </c:pt>
              <c:pt idx="161">
                <c:v>604.5</c:v>
              </c:pt>
              <c:pt idx="162">
                <c:v>604.5</c:v>
              </c:pt>
              <c:pt idx="163">
                <c:v>604.5</c:v>
              </c:pt>
              <c:pt idx="164">
                <c:v>604.63</c:v>
              </c:pt>
              <c:pt idx="165">
                <c:v>604.23</c:v>
              </c:pt>
              <c:pt idx="166">
                <c:v>604.88</c:v>
              </c:pt>
              <c:pt idx="167">
                <c:v>604.75</c:v>
              </c:pt>
              <c:pt idx="168">
                <c:v>606.09</c:v>
              </c:pt>
              <c:pt idx="169">
                <c:v>607.24</c:v>
              </c:pt>
              <c:pt idx="170">
                <c:v>607.24</c:v>
              </c:pt>
              <c:pt idx="171">
                <c:v>607.24</c:v>
              </c:pt>
              <c:pt idx="172">
                <c:v>607.37</c:v>
              </c:pt>
              <c:pt idx="173">
                <c:v>606.84</c:v>
              </c:pt>
              <c:pt idx="174">
                <c:v>606.84</c:v>
              </c:pt>
              <c:pt idx="175">
                <c:v>605.16999999999996</c:v>
              </c:pt>
              <c:pt idx="176">
                <c:v>605.16999999999996</c:v>
              </c:pt>
              <c:pt idx="177">
                <c:v>604.1</c:v>
              </c:pt>
              <c:pt idx="178">
                <c:v>603.96</c:v>
              </c:pt>
              <c:pt idx="179">
                <c:v>603.96</c:v>
              </c:pt>
              <c:pt idx="180">
                <c:v>603.70000000000005</c:v>
              </c:pt>
              <c:pt idx="181">
                <c:v>603.42999999999995</c:v>
              </c:pt>
              <c:pt idx="182">
                <c:v>603.42999999999995</c:v>
              </c:pt>
              <c:pt idx="183">
                <c:v>603.42999999999995</c:v>
              </c:pt>
              <c:pt idx="184">
                <c:v>603.70000000000005</c:v>
              </c:pt>
              <c:pt idx="185">
                <c:v>603.70000000000005</c:v>
              </c:pt>
              <c:pt idx="186">
                <c:v>603.70000000000005</c:v>
              </c:pt>
              <c:pt idx="187">
                <c:v>604.1</c:v>
              </c:pt>
              <c:pt idx="188">
                <c:v>604.1</c:v>
              </c:pt>
              <c:pt idx="189">
                <c:v>604.1</c:v>
              </c:pt>
              <c:pt idx="190">
                <c:v>604.1</c:v>
              </c:pt>
              <c:pt idx="191">
                <c:v>604.1</c:v>
              </c:pt>
              <c:pt idx="192">
                <c:v>604.1</c:v>
              </c:pt>
              <c:pt idx="193">
                <c:v>604.1</c:v>
              </c:pt>
              <c:pt idx="194">
                <c:v>605.02</c:v>
              </c:pt>
              <c:pt idx="195">
                <c:v>605.02</c:v>
              </c:pt>
              <c:pt idx="196">
                <c:v>605.02</c:v>
              </c:pt>
              <c:pt idx="197">
                <c:v>605.02</c:v>
              </c:pt>
              <c:pt idx="198">
                <c:v>606.08000000000004</c:v>
              </c:pt>
              <c:pt idx="199">
                <c:v>605.95000000000005</c:v>
              </c:pt>
              <c:pt idx="200">
                <c:v>605.95000000000005</c:v>
              </c:pt>
              <c:pt idx="201">
                <c:v>605.95000000000005</c:v>
              </c:pt>
              <c:pt idx="202">
                <c:v>605.95000000000005</c:v>
              </c:pt>
              <c:pt idx="203">
                <c:v>608.08000000000004</c:v>
              </c:pt>
              <c:pt idx="204">
                <c:v>608.08000000000004</c:v>
              </c:pt>
              <c:pt idx="205">
                <c:v>609.15</c:v>
              </c:pt>
              <c:pt idx="206">
                <c:v>611.54999999999995</c:v>
              </c:pt>
              <c:pt idx="207">
                <c:v>611.54999999999995</c:v>
              </c:pt>
              <c:pt idx="208">
                <c:v>611.54999999999995</c:v>
              </c:pt>
              <c:pt idx="209">
                <c:v>612.16999999999996</c:v>
              </c:pt>
              <c:pt idx="210">
                <c:v>612.16999999999996</c:v>
              </c:pt>
              <c:pt idx="211">
                <c:v>611.54999999999995</c:v>
              </c:pt>
              <c:pt idx="212">
                <c:v>611.54999999999995</c:v>
              </c:pt>
              <c:pt idx="213">
                <c:v>612.79999999999995</c:v>
              </c:pt>
              <c:pt idx="214">
                <c:v>612.79999999999995</c:v>
              </c:pt>
              <c:pt idx="215">
                <c:v>611.27</c:v>
              </c:pt>
              <c:pt idx="216">
                <c:v>611.27</c:v>
              </c:pt>
              <c:pt idx="217">
                <c:v>610.73</c:v>
              </c:pt>
              <c:pt idx="218">
                <c:v>610.73</c:v>
              </c:pt>
              <c:pt idx="219">
                <c:v>586.20000000000005</c:v>
              </c:pt>
              <c:pt idx="220">
                <c:v>694.23</c:v>
              </c:pt>
              <c:pt idx="221">
                <c:v>704.25</c:v>
              </c:pt>
              <c:pt idx="222">
                <c:v>657.12</c:v>
              </c:pt>
              <c:pt idx="223">
                <c:v>579.09</c:v>
              </c:pt>
              <c:pt idx="224">
                <c:v>565.44000000000005</c:v>
              </c:pt>
              <c:pt idx="225">
                <c:v>560.41</c:v>
              </c:pt>
              <c:pt idx="226">
                <c:v>557.38</c:v>
              </c:pt>
              <c:pt idx="227">
                <c:v>564.34</c:v>
              </c:pt>
              <c:pt idx="253" formatCode="General">
                <c:v>0</c:v>
              </c:pt>
            </c:numLit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578.07460000000003</c:v>
              </c:pt>
              <c:pt idx="1">
                <c:v>578.07460000000003</c:v>
              </c:pt>
              <c:pt idx="2">
                <c:v>578.1</c:v>
              </c:pt>
              <c:pt idx="3">
                <c:v>365.25</c:v>
              </c:pt>
              <c:pt idx="4">
                <c:v>365.25</c:v>
              </c:pt>
              <c:pt idx="5">
                <c:v>365.25</c:v>
              </c:pt>
              <c:pt idx="6">
                <c:v>365.25</c:v>
              </c:pt>
              <c:pt idx="7">
                <c:v>365.25</c:v>
              </c:pt>
              <c:pt idx="8">
                <c:v>365.25</c:v>
              </c:pt>
              <c:pt idx="9">
                <c:v>365.25</c:v>
              </c:pt>
              <c:pt idx="10">
                <c:v>365.25</c:v>
              </c:pt>
              <c:pt idx="11">
                <c:v>309.13</c:v>
              </c:pt>
              <c:pt idx="12">
                <c:v>445.86</c:v>
              </c:pt>
              <c:pt idx="13">
                <c:v>443.82</c:v>
              </c:pt>
              <c:pt idx="14">
                <c:v>443.82</c:v>
              </c:pt>
              <c:pt idx="15">
                <c:v>443.82</c:v>
              </c:pt>
              <c:pt idx="16">
                <c:v>330.55</c:v>
              </c:pt>
              <c:pt idx="17">
                <c:v>351.98</c:v>
              </c:pt>
              <c:pt idx="18">
                <c:v>351.98</c:v>
              </c:pt>
              <c:pt idx="19">
                <c:v>351.98</c:v>
              </c:pt>
              <c:pt idx="20">
                <c:v>330.55</c:v>
              </c:pt>
              <c:pt idx="21">
                <c:v>330.55</c:v>
              </c:pt>
              <c:pt idx="22">
                <c:v>330.55</c:v>
              </c:pt>
              <c:pt idx="23">
                <c:v>351.98</c:v>
              </c:pt>
              <c:pt idx="24">
                <c:v>359.13</c:v>
              </c:pt>
              <c:pt idx="25">
                <c:v>276.47000000000003</c:v>
              </c:pt>
              <c:pt idx="26">
                <c:v>276.47000000000003</c:v>
              </c:pt>
              <c:pt idx="27">
                <c:v>276.47000000000003</c:v>
              </c:pt>
              <c:pt idx="28">
                <c:v>276.47000000000003</c:v>
              </c:pt>
              <c:pt idx="29">
                <c:v>351.98</c:v>
              </c:pt>
              <c:pt idx="30">
                <c:v>351.98</c:v>
              </c:pt>
              <c:pt idx="31">
                <c:v>351.98</c:v>
              </c:pt>
              <c:pt idx="32">
                <c:v>382.59</c:v>
              </c:pt>
              <c:pt idx="33">
                <c:v>382.59</c:v>
              </c:pt>
              <c:pt idx="34">
                <c:v>382.59</c:v>
              </c:pt>
              <c:pt idx="35">
                <c:v>383.62</c:v>
              </c:pt>
              <c:pt idx="36">
                <c:v>325.45</c:v>
              </c:pt>
              <c:pt idx="37">
                <c:v>325.45</c:v>
              </c:pt>
              <c:pt idx="38">
                <c:v>373.41</c:v>
              </c:pt>
              <c:pt idx="39">
                <c:v>398.92</c:v>
              </c:pt>
              <c:pt idx="40">
                <c:v>398.92</c:v>
              </c:pt>
              <c:pt idx="41">
                <c:v>373.41</c:v>
              </c:pt>
              <c:pt idx="42">
                <c:v>351.98</c:v>
              </c:pt>
              <c:pt idx="43">
                <c:v>351.98</c:v>
              </c:pt>
              <c:pt idx="44">
                <c:v>309.13</c:v>
              </c:pt>
              <c:pt idx="45">
                <c:v>309.13</c:v>
              </c:pt>
              <c:pt idx="46">
                <c:v>309.13</c:v>
              </c:pt>
              <c:pt idx="47">
                <c:v>309.13</c:v>
              </c:pt>
              <c:pt idx="48">
                <c:v>309.13</c:v>
              </c:pt>
              <c:pt idx="49">
                <c:v>309.13</c:v>
              </c:pt>
              <c:pt idx="50">
                <c:v>687.31</c:v>
              </c:pt>
              <c:pt idx="51">
                <c:v>687.31</c:v>
              </c:pt>
              <c:pt idx="52">
                <c:v>687.31</c:v>
              </c:pt>
              <c:pt idx="53">
                <c:v>687.31</c:v>
              </c:pt>
              <c:pt idx="54">
                <c:v>309.48</c:v>
              </c:pt>
              <c:pt idx="55">
                <c:v>309.48</c:v>
              </c:pt>
              <c:pt idx="56">
                <c:v>309.48</c:v>
              </c:pt>
              <c:pt idx="57">
                <c:v>309.48</c:v>
              </c:pt>
              <c:pt idx="58">
                <c:v>309.48</c:v>
              </c:pt>
              <c:pt idx="59">
                <c:v>509.48</c:v>
              </c:pt>
              <c:pt idx="60">
                <c:v>288.05</c:v>
              </c:pt>
              <c:pt idx="61">
                <c:v>288.05</c:v>
              </c:pt>
              <c:pt idx="62">
                <c:v>288.05</c:v>
              </c:pt>
              <c:pt idx="63">
                <c:v>464.5</c:v>
              </c:pt>
              <c:pt idx="64">
                <c:v>475.4</c:v>
              </c:pt>
              <c:pt idx="65">
                <c:v>469.69</c:v>
              </c:pt>
              <c:pt idx="66">
                <c:v>469.69</c:v>
              </c:pt>
              <c:pt idx="67">
                <c:v>469.69</c:v>
              </c:pt>
              <c:pt idx="68">
                <c:v>469.69</c:v>
              </c:pt>
              <c:pt idx="69">
                <c:v>469.69</c:v>
              </c:pt>
              <c:pt idx="70">
                <c:v>469.69</c:v>
              </c:pt>
              <c:pt idx="71">
                <c:v>352.34</c:v>
              </c:pt>
              <c:pt idx="72">
                <c:v>333.97</c:v>
              </c:pt>
              <c:pt idx="73">
                <c:v>333.97</c:v>
              </c:pt>
              <c:pt idx="74">
                <c:v>333.97</c:v>
              </c:pt>
              <c:pt idx="75">
                <c:v>330.91</c:v>
              </c:pt>
              <c:pt idx="76">
                <c:v>348.26</c:v>
              </c:pt>
              <c:pt idx="77">
                <c:v>348.26</c:v>
              </c:pt>
              <c:pt idx="78">
                <c:v>366.63</c:v>
              </c:pt>
              <c:pt idx="79">
                <c:v>366.63</c:v>
              </c:pt>
              <c:pt idx="80">
                <c:v>370.71</c:v>
              </c:pt>
              <c:pt idx="81">
                <c:v>370.71</c:v>
              </c:pt>
              <c:pt idx="82">
                <c:v>370.71</c:v>
              </c:pt>
              <c:pt idx="83">
                <c:v>370.71</c:v>
              </c:pt>
              <c:pt idx="84">
                <c:v>380.91</c:v>
              </c:pt>
              <c:pt idx="85">
                <c:v>370.71</c:v>
              </c:pt>
              <c:pt idx="86">
                <c:v>370.71</c:v>
              </c:pt>
              <c:pt idx="87">
                <c:v>370.71</c:v>
              </c:pt>
              <c:pt idx="88">
                <c:v>370.71</c:v>
              </c:pt>
              <c:pt idx="89">
                <c:v>370.71</c:v>
              </c:pt>
              <c:pt idx="90">
                <c:v>370.71</c:v>
              </c:pt>
              <c:pt idx="91">
                <c:v>370.71</c:v>
              </c:pt>
              <c:pt idx="92">
                <c:v>370.71</c:v>
              </c:pt>
              <c:pt idx="93">
                <c:v>370.71</c:v>
              </c:pt>
              <c:pt idx="94">
                <c:v>374.79</c:v>
              </c:pt>
              <c:pt idx="95">
                <c:v>374.79</c:v>
              </c:pt>
              <c:pt idx="96">
                <c:v>374.79</c:v>
              </c:pt>
              <c:pt idx="97">
                <c:v>370.71</c:v>
              </c:pt>
              <c:pt idx="98">
                <c:v>370.71</c:v>
              </c:pt>
              <c:pt idx="99">
                <c:v>324.79000000000002</c:v>
              </c:pt>
              <c:pt idx="100">
                <c:v>324.79000000000002</c:v>
              </c:pt>
              <c:pt idx="101">
                <c:v>324.79000000000002</c:v>
              </c:pt>
              <c:pt idx="102">
                <c:v>324.79000000000002</c:v>
              </c:pt>
              <c:pt idx="103">
                <c:v>324.79000000000002</c:v>
              </c:pt>
              <c:pt idx="104">
                <c:v>324.79000000000002</c:v>
              </c:pt>
              <c:pt idx="105">
                <c:v>324.79000000000002</c:v>
              </c:pt>
              <c:pt idx="106">
                <c:v>324.79000000000002</c:v>
              </c:pt>
              <c:pt idx="107">
                <c:v>324.79000000000002</c:v>
              </c:pt>
              <c:pt idx="108">
                <c:v>324.79000000000002</c:v>
              </c:pt>
              <c:pt idx="109">
                <c:v>324.79000000000002</c:v>
              </c:pt>
              <c:pt idx="110">
                <c:v>324.79000000000002</c:v>
              </c:pt>
              <c:pt idx="111">
                <c:v>324.79000000000002</c:v>
              </c:pt>
              <c:pt idx="112">
                <c:v>324.79000000000002</c:v>
              </c:pt>
              <c:pt idx="113">
                <c:v>324.79000000000002</c:v>
              </c:pt>
              <c:pt idx="114">
                <c:v>324.79000000000002</c:v>
              </c:pt>
              <c:pt idx="115">
                <c:v>324.79000000000002</c:v>
              </c:pt>
              <c:pt idx="116">
                <c:v>324.79000000000002</c:v>
              </c:pt>
              <c:pt idx="117">
                <c:v>324.79000000000002</c:v>
              </c:pt>
              <c:pt idx="118">
                <c:v>552.91</c:v>
              </c:pt>
              <c:pt idx="119">
                <c:v>514.1</c:v>
              </c:pt>
              <c:pt idx="120">
                <c:v>515.99</c:v>
              </c:pt>
              <c:pt idx="121">
                <c:v>515.99</c:v>
              </c:pt>
              <c:pt idx="122">
                <c:v>515.99</c:v>
              </c:pt>
              <c:pt idx="123">
                <c:v>515.99</c:v>
              </c:pt>
              <c:pt idx="124">
                <c:v>460.89</c:v>
              </c:pt>
              <c:pt idx="125">
                <c:v>460.89</c:v>
              </c:pt>
              <c:pt idx="126">
                <c:v>460.89</c:v>
              </c:pt>
              <c:pt idx="127">
                <c:v>460.89</c:v>
              </c:pt>
              <c:pt idx="128">
                <c:v>460.89</c:v>
              </c:pt>
              <c:pt idx="129">
                <c:v>460.89</c:v>
              </c:pt>
              <c:pt idx="130">
                <c:v>460.89</c:v>
              </c:pt>
              <c:pt idx="131">
                <c:v>460.89</c:v>
              </c:pt>
              <c:pt idx="132">
                <c:v>460.89</c:v>
              </c:pt>
              <c:pt idx="133">
                <c:v>460.89</c:v>
              </c:pt>
              <c:pt idx="134">
                <c:v>438.44</c:v>
              </c:pt>
              <c:pt idx="135">
                <c:v>438.44</c:v>
              </c:pt>
              <c:pt idx="136">
                <c:v>460.89</c:v>
              </c:pt>
              <c:pt idx="137">
                <c:v>457.82</c:v>
              </c:pt>
              <c:pt idx="138">
                <c:v>457.82</c:v>
              </c:pt>
              <c:pt idx="139">
                <c:v>457.82</c:v>
              </c:pt>
              <c:pt idx="140">
                <c:v>442.52</c:v>
              </c:pt>
              <c:pt idx="141">
                <c:v>433.34</c:v>
              </c:pt>
              <c:pt idx="142">
                <c:v>433.34</c:v>
              </c:pt>
              <c:pt idx="143">
                <c:v>433.34</c:v>
              </c:pt>
              <c:pt idx="144">
                <c:v>433.34</c:v>
              </c:pt>
              <c:pt idx="145">
                <c:v>417.01</c:v>
              </c:pt>
              <c:pt idx="146">
                <c:v>395.58</c:v>
              </c:pt>
              <c:pt idx="147">
                <c:v>374.15</c:v>
              </c:pt>
              <c:pt idx="148">
                <c:v>374.15</c:v>
              </c:pt>
              <c:pt idx="149">
                <c:v>374.15</c:v>
              </c:pt>
              <c:pt idx="150">
                <c:v>374.15</c:v>
              </c:pt>
              <c:pt idx="151">
                <c:v>415.99</c:v>
              </c:pt>
              <c:pt idx="152">
                <c:v>415.99</c:v>
              </c:pt>
              <c:pt idx="153">
                <c:v>415.99</c:v>
              </c:pt>
              <c:pt idx="154">
                <c:v>740.48</c:v>
              </c:pt>
              <c:pt idx="155">
                <c:v>740.48</c:v>
              </c:pt>
              <c:pt idx="156">
                <c:v>740.48</c:v>
              </c:pt>
              <c:pt idx="157">
                <c:v>740.48</c:v>
              </c:pt>
              <c:pt idx="158">
                <c:v>740.48</c:v>
              </c:pt>
              <c:pt idx="159">
                <c:v>740.48</c:v>
              </c:pt>
              <c:pt idx="160">
                <c:v>436.89</c:v>
              </c:pt>
              <c:pt idx="161">
                <c:v>515.47</c:v>
              </c:pt>
              <c:pt idx="162">
                <c:v>515.47</c:v>
              </c:pt>
              <c:pt idx="163">
                <c:v>459.34</c:v>
              </c:pt>
              <c:pt idx="164">
                <c:v>459.34</c:v>
              </c:pt>
              <c:pt idx="165">
                <c:v>459.34</c:v>
              </c:pt>
              <c:pt idx="166">
                <c:v>459.34</c:v>
              </c:pt>
              <c:pt idx="167">
                <c:v>555.26</c:v>
              </c:pt>
              <c:pt idx="168">
                <c:v>583.79</c:v>
              </c:pt>
              <c:pt idx="169">
                <c:v>542</c:v>
              </c:pt>
              <c:pt idx="170">
                <c:v>644.44000000000005</c:v>
              </c:pt>
              <c:pt idx="171">
                <c:v>644.44000000000005</c:v>
              </c:pt>
              <c:pt idx="172">
                <c:v>644.44000000000005</c:v>
              </c:pt>
              <c:pt idx="173">
                <c:v>479.75</c:v>
              </c:pt>
              <c:pt idx="174">
                <c:v>479.75</c:v>
              </c:pt>
              <c:pt idx="175">
                <c:v>511.38</c:v>
              </c:pt>
              <c:pt idx="176">
                <c:v>511.38</c:v>
              </c:pt>
              <c:pt idx="177">
                <c:v>481.89</c:v>
              </c:pt>
              <c:pt idx="178">
                <c:v>481.89</c:v>
              </c:pt>
              <c:pt idx="179">
                <c:v>481.89</c:v>
              </c:pt>
              <c:pt idx="180">
                <c:v>481.89</c:v>
              </c:pt>
              <c:pt idx="181">
                <c:v>481.79</c:v>
              </c:pt>
              <c:pt idx="182">
                <c:v>481.79</c:v>
              </c:pt>
              <c:pt idx="183">
                <c:v>481.79</c:v>
              </c:pt>
              <c:pt idx="184">
                <c:v>481.89</c:v>
              </c:pt>
              <c:pt idx="185">
                <c:v>481.89</c:v>
              </c:pt>
              <c:pt idx="186">
                <c:v>481.89</c:v>
              </c:pt>
              <c:pt idx="187">
                <c:v>481.89</c:v>
              </c:pt>
              <c:pt idx="188">
                <c:v>467.51</c:v>
              </c:pt>
              <c:pt idx="189">
                <c:v>528.73</c:v>
              </c:pt>
              <c:pt idx="190">
                <c:v>459.34</c:v>
              </c:pt>
              <c:pt idx="191">
                <c:v>436.89</c:v>
              </c:pt>
              <c:pt idx="192">
                <c:v>459.34</c:v>
              </c:pt>
              <c:pt idx="193">
                <c:v>459.34</c:v>
              </c:pt>
              <c:pt idx="194">
                <c:v>459.34</c:v>
              </c:pt>
              <c:pt idx="195">
                <c:v>459.34</c:v>
              </c:pt>
              <c:pt idx="196">
                <c:v>443.02</c:v>
              </c:pt>
              <c:pt idx="197">
                <c:v>406.28</c:v>
              </c:pt>
              <c:pt idx="198">
                <c:v>447.1</c:v>
              </c:pt>
              <c:pt idx="199">
                <c:v>414.45</c:v>
              </c:pt>
              <c:pt idx="200">
                <c:v>412.4</c:v>
              </c:pt>
              <c:pt idx="201">
                <c:v>412.4</c:v>
              </c:pt>
              <c:pt idx="202">
                <c:v>406.28</c:v>
              </c:pt>
              <c:pt idx="203">
                <c:v>425.47</c:v>
              </c:pt>
              <c:pt idx="204">
                <c:v>421.59</c:v>
              </c:pt>
              <c:pt idx="205">
                <c:v>421.59</c:v>
              </c:pt>
              <c:pt idx="206">
                <c:v>680.47</c:v>
              </c:pt>
              <c:pt idx="207">
                <c:v>680.47</c:v>
              </c:pt>
              <c:pt idx="208">
                <c:v>680.47</c:v>
              </c:pt>
              <c:pt idx="209">
                <c:v>680.47</c:v>
              </c:pt>
              <c:pt idx="210">
                <c:v>680.47</c:v>
              </c:pt>
              <c:pt idx="211">
                <c:v>680.47</c:v>
              </c:pt>
              <c:pt idx="212">
                <c:v>680.47</c:v>
              </c:pt>
              <c:pt idx="213">
                <c:v>680.47</c:v>
              </c:pt>
              <c:pt idx="214">
                <c:v>680.47</c:v>
              </c:pt>
              <c:pt idx="215">
                <c:v>692.58</c:v>
              </c:pt>
              <c:pt idx="216">
                <c:v>392.58</c:v>
              </c:pt>
              <c:pt idx="217">
                <c:v>392.73</c:v>
              </c:pt>
              <c:pt idx="218">
                <c:v>392.73</c:v>
              </c:pt>
              <c:pt idx="219">
                <c:v>489.32</c:v>
              </c:pt>
              <c:pt idx="220">
                <c:v>474.14</c:v>
              </c:pt>
              <c:pt idx="221">
                <c:v>508.62</c:v>
              </c:pt>
              <c:pt idx="222">
                <c:v>461.81</c:v>
              </c:pt>
              <c:pt idx="223">
                <c:v>461.81</c:v>
              </c:pt>
              <c:pt idx="224">
                <c:v>437.61</c:v>
              </c:pt>
              <c:pt idx="225">
                <c:v>437.61</c:v>
              </c:pt>
              <c:pt idx="226">
                <c:v>437.61</c:v>
              </c:pt>
              <c:pt idx="227">
                <c:v>437.61</c:v>
              </c:pt>
              <c:pt idx="253" formatCode="General">
                <c:v>0</c:v>
              </c:pt>
            </c:numLit>
          </c:val>
          <c:smooth val="0"/>
        </c:ser>
        <c:ser>
          <c:idx val="3"/>
          <c:order val="2"/>
          <c:tx>
            <c:v>EU light lamb avg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713.1825</c:v>
              </c:pt>
              <c:pt idx="1">
                <c:v>718.40980000000002</c:v>
              </c:pt>
              <c:pt idx="2">
                <c:v>671.74009999999998</c:v>
              </c:pt>
              <c:pt idx="3">
                <c:v>650.62080000000003</c:v>
              </c:pt>
              <c:pt idx="4">
                <c:v>631.1508</c:v>
              </c:pt>
              <c:pt idx="5">
                <c:v>626.55520000000001</c:v>
              </c:pt>
              <c:pt idx="6">
                <c:v>612.1155</c:v>
              </c:pt>
              <c:pt idx="7">
                <c:v>593.76200000000006</c:v>
              </c:pt>
              <c:pt idx="8">
                <c:v>571.08479999999997</c:v>
              </c:pt>
              <c:pt idx="9">
                <c:v>555.47760000000005</c:v>
              </c:pt>
              <c:pt idx="10">
                <c:v>551.04420000000005</c:v>
              </c:pt>
              <c:pt idx="11">
                <c:v>556.85540000000003</c:v>
              </c:pt>
              <c:pt idx="12">
                <c:v>557.52520000000004</c:v>
              </c:pt>
              <c:pt idx="13">
                <c:v>533.87110000000007</c:v>
              </c:pt>
              <c:pt idx="14">
                <c:v>549.70260000000007</c:v>
              </c:pt>
              <c:pt idx="15">
                <c:v>579.0222</c:v>
              </c:pt>
              <c:pt idx="16">
                <c:v>567.94170000000008</c:v>
              </c:pt>
              <c:pt idx="17">
                <c:v>559.46069999999997</c:v>
              </c:pt>
              <c:pt idx="18">
                <c:v>557.2903</c:v>
              </c:pt>
              <c:pt idx="19">
                <c:v>551.48239999999998</c:v>
              </c:pt>
              <c:pt idx="20">
                <c:v>551.11570000000006</c:v>
              </c:pt>
              <c:pt idx="21">
                <c:v>556.86500000000001</c:v>
              </c:pt>
              <c:pt idx="22">
                <c:v>553.79550000000006</c:v>
              </c:pt>
              <c:pt idx="23">
                <c:v>561.92360000000008</c:v>
              </c:pt>
              <c:pt idx="24">
                <c:v>562.95810000000006</c:v>
              </c:pt>
              <c:pt idx="25">
                <c:v>578.21789999999999</c:v>
              </c:pt>
              <c:pt idx="26">
                <c:v>588.84820000000002</c:v>
              </c:pt>
              <c:pt idx="27">
                <c:v>614.02539999999999</c:v>
              </c:pt>
              <c:pt idx="28">
                <c:v>619.41150000000005</c:v>
              </c:pt>
              <c:pt idx="29">
                <c:v>633.35559999999998</c:v>
              </c:pt>
              <c:pt idx="30">
                <c:v>647.02629999999999</c:v>
              </c:pt>
              <c:pt idx="31">
                <c:v>648.8347</c:v>
              </c:pt>
              <c:pt idx="32">
                <c:v>647.02730000000008</c:v>
              </c:pt>
              <c:pt idx="33">
                <c:v>647.66120000000001</c:v>
              </c:pt>
              <c:pt idx="34">
                <c:v>665.65420000000006</c:v>
              </c:pt>
              <c:pt idx="35">
                <c:v>677.15140000000008</c:v>
              </c:pt>
              <c:pt idx="36">
                <c:v>700.42230000000006</c:v>
              </c:pt>
              <c:pt idx="37">
                <c:v>717.29219999999998</c:v>
              </c:pt>
              <c:pt idx="38">
                <c:v>726.48670000000004</c:v>
              </c:pt>
              <c:pt idx="39">
                <c:v>730.86810000000003</c:v>
              </c:pt>
              <c:pt idx="40">
                <c:v>727.95010000000002</c:v>
              </c:pt>
              <c:pt idx="41">
                <c:v>725.11860000000001</c:v>
              </c:pt>
              <c:pt idx="42">
                <c:v>723.87260000000003</c:v>
              </c:pt>
              <c:pt idx="43">
                <c:v>718.2867</c:v>
              </c:pt>
              <c:pt idx="44">
                <c:v>711.71630000000005</c:v>
              </c:pt>
              <c:pt idx="45">
                <c:v>706.74459999999999</c:v>
              </c:pt>
              <c:pt idx="46">
                <c:v>701.88430000000005</c:v>
              </c:pt>
              <c:pt idx="47">
                <c:v>713.53970000000004</c:v>
              </c:pt>
              <c:pt idx="48">
                <c:v>713.63819999999998</c:v>
              </c:pt>
              <c:pt idx="49">
                <c:v>714.43400000000008</c:v>
              </c:pt>
              <c:pt idx="50">
                <c:v>725.02330000000006</c:v>
              </c:pt>
              <c:pt idx="51">
                <c:v>720.30860000000007</c:v>
              </c:pt>
              <c:pt idx="52">
                <c:v>717.56100000000004</c:v>
              </c:pt>
              <c:pt idx="53">
                <c:v>714.02460000000008</c:v>
              </c:pt>
              <c:pt idx="54">
                <c:v>642.12220000000002</c:v>
              </c:pt>
              <c:pt idx="55">
                <c:v>603.6576</c:v>
              </c:pt>
              <c:pt idx="56">
                <c:v>579.71630000000005</c:v>
              </c:pt>
              <c:pt idx="57">
                <c:v>565.46699999999998</c:v>
              </c:pt>
              <c:pt idx="58">
                <c:v>574.07370000000003</c:v>
              </c:pt>
              <c:pt idx="59">
                <c:v>566.91250000000002</c:v>
              </c:pt>
              <c:pt idx="60">
                <c:v>565.38340000000005</c:v>
              </c:pt>
              <c:pt idx="61">
                <c:v>565.75670000000002</c:v>
              </c:pt>
              <c:pt idx="62">
                <c:v>571.97130000000004</c:v>
              </c:pt>
              <c:pt idx="63">
                <c:v>579.26220000000001</c:v>
              </c:pt>
              <c:pt idx="64">
                <c:v>579.59030000000007</c:v>
              </c:pt>
              <c:pt idx="65">
                <c:v>583.97</c:v>
              </c:pt>
              <c:pt idx="66">
                <c:v>592.12570000000005</c:v>
              </c:pt>
              <c:pt idx="67">
                <c:v>578.46230000000003</c:v>
              </c:pt>
              <c:pt idx="68">
                <c:v>562.08680000000004</c:v>
              </c:pt>
              <c:pt idx="69">
                <c:v>550.68830000000003</c:v>
              </c:pt>
              <c:pt idx="70">
                <c:v>540.44820000000004</c:v>
              </c:pt>
              <c:pt idx="71">
                <c:v>536.4982</c:v>
              </c:pt>
              <c:pt idx="72">
                <c:v>528.21980000000008</c:v>
              </c:pt>
              <c:pt idx="73">
                <c:v>532.23070000000007</c:v>
              </c:pt>
              <c:pt idx="74">
                <c:v>531.7722</c:v>
              </c:pt>
              <c:pt idx="75">
                <c:v>544.44950000000006</c:v>
              </c:pt>
              <c:pt idx="76">
                <c:v>535.01100000000008</c:v>
              </c:pt>
              <c:pt idx="77">
                <c:v>532.9171</c:v>
              </c:pt>
              <c:pt idx="78">
                <c:v>535.23090000000002</c:v>
              </c:pt>
              <c:pt idx="79">
                <c:v>555.06259999999997</c:v>
              </c:pt>
              <c:pt idx="80">
                <c:v>576.19400000000007</c:v>
              </c:pt>
              <c:pt idx="81">
                <c:v>572.70130000000006</c:v>
              </c:pt>
              <c:pt idx="82">
                <c:v>576.31060000000002</c:v>
              </c:pt>
              <c:pt idx="83">
                <c:v>575.26790000000005</c:v>
              </c:pt>
              <c:pt idx="84" formatCode="#,##0.00">
                <c:v>588.86599999999999</c:v>
              </c:pt>
              <c:pt idx="85" formatCode="#,##0.00">
                <c:v>630.91210000000001</c:v>
              </c:pt>
              <c:pt idx="86" formatCode="#,##0.00">
                <c:v>601.5059</c:v>
              </c:pt>
              <c:pt idx="87" formatCode="#,##0.00">
                <c:v>621.25279999999998</c:v>
              </c:pt>
              <c:pt idx="88" formatCode="#,##0.00">
                <c:v>620.53060000000005</c:v>
              </c:pt>
              <c:pt idx="89" formatCode="#,##0.00">
                <c:v>630.53610000000003</c:v>
              </c:pt>
              <c:pt idx="90" formatCode="#,##0.00">
                <c:v>628.59190000000001</c:v>
              </c:pt>
              <c:pt idx="91" formatCode="#,##0.00">
                <c:v>631.12480000000005</c:v>
              </c:pt>
              <c:pt idx="92" formatCode="#,##0.00">
                <c:v>628.91100000000006</c:v>
              </c:pt>
              <c:pt idx="93" formatCode="#,##0.00">
                <c:v>629.23340000000007</c:v>
              </c:pt>
              <c:pt idx="94" formatCode="#,##0.00">
                <c:v>628.34500000000003</c:v>
              </c:pt>
              <c:pt idx="95" formatCode="#,##0.00">
                <c:v>623.20500000000004</c:v>
              </c:pt>
              <c:pt idx="96" formatCode="#,##0.00">
                <c:v>622.51980000000003</c:v>
              </c:pt>
              <c:pt idx="97" formatCode="#,##0.00">
                <c:v>619.96990000000005</c:v>
              </c:pt>
              <c:pt idx="98" formatCode="#,##0.00">
                <c:v>604.33230000000003</c:v>
              </c:pt>
              <c:pt idx="99" formatCode="#,##0.00">
                <c:v>615.72840000000008</c:v>
              </c:pt>
              <c:pt idx="100" formatCode="#,##0.00">
                <c:v>608.19740000000002</c:v>
              </c:pt>
              <c:pt idx="101" formatCode="#,##0.00">
                <c:v>610.10050000000001</c:v>
              </c:pt>
              <c:pt idx="102" formatCode="#,##0.00">
                <c:v>611.02409999999998</c:v>
              </c:pt>
              <c:pt idx="103" formatCode="#,##0.00">
                <c:v>628.11940000000004</c:v>
              </c:pt>
              <c:pt idx="104" formatCode="#,##0.00">
                <c:v>615.21140000000003</c:v>
              </c:pt>
              <c:pt idx="105" formatCode="#,##0.00">
                <c:v>568.19119999999998</c:v>
              </c:pt>
              <c:pt idx="106" formatCode="#,##0.00">
                <c:v>548.02819999999997</c:v>
              </c:pt>
              <c:pt idx="107" formatCode="#,##0.00">
                <c:v>533.79090000000008</c:v>
              </c:pt>
              <c:pt idx="108" formatCode="#,##0.00">
                <c:v>531.12080000000003</c:v>
              </c:pt>
              <c:pt idx="109" formatCode="#,##0.00">
                <c:v>525.7921</c:v>
              </c:pt>
              <c:pt idx="110" formatCode="#,##0.00">
                <c:v>527.34400000000005</c:v>
              </c:pt>
              <c:pt idx="111" formatCode="#,##0.00">
                <c:v>534.52970000000005</c:v>
              </c:pt>
              <c:pt idx="112" formatCode="#,##0.00">
                <c:v>539.12310000000002</c:v>
              </c:pt>
              <c:pt idx="113" formatCode="#,##0.00">
                <c:v>538.68450000000007</c:v>
              </c:pt>
              <c:pt idx="114" formatCode="#,##0.00">
                <c:v>540.58120000000008</c:v>
              </c:pt>
              <c:pt idx="115" formatCode="#,##0.00">
                <c:v>543.84670000000006</c:v>
              </c:pt>
              <c:pt idx="116" formatCode="#,##0.00">
                <c:v>541.0607</c:v>
              </c:pt>
              <c:pt idx="117" formatCode="#,##0.00">
                <c:v>542.33950000000004</c:v>
              </c:pt>
              <c:pt idx="118" formatCode="#,##0.00">
                <c:v>559.0942</c:v>
              </c:pt>
              <c:pt idx="119" formatCode="#,##0.00">
                <c:v>590.56920000000002</c:v>
              </c:pt>
              <c:pt idx="120" formatCode="#,##0.00">
                <c:v>610.95680000000004</c:v>
              </c:pt>
              <c:pt idx="121" formatCode="#,##0.00">
                <c:v>584.51960000000008</c:v>
              </c:pt>
              <c:pt idx="122" formatCode="#,##0.00">
                <c:v>568.31510000000003</c:v>
              </c:pt>
              <c:pt idx="123" formatCode="#,##0.00">
                <c:v>561.31470000000002</c:v>
              </c:pt>
              <c:pt idx="124" formatCode="#,##0.00">
                <c:v>559.58440000000007</c:v>
              </c:pt>
              <c:pt idx="125" formatCode="#,##0.00">
                <c:v>555.88459999999998</c:v>
              </c:pt>
              <c:pt idx="126" formatCode="#,##0.00">
                <c:v>556.73820000000001</c:v>
              </c:pt>
              <c:pt idx="127" formatCode="#,##0.00">
                <c:v>560.71249999999998</c:v>
              </c:pt>
              <c:pt idx="128" formatCode="#,##0.00">
                <c:v>558.18979999999999</c:v>
              </c:pt>
              <c:pt idx="129" formatCode="#,##0.00">
                <c:v>565.3057</c:v>
              </c:pt>
              <c:pt idx="130" formatCode="#,##0.00">
                <c:v>571.05860000000007</c:v>
              </c:pt>
              <c:pt idx="131" formatCode="#,##0.00">
                <c:v>570.03830000000005</c:v>
              </c:pt>
              <c:pt idx="132" formatCode="#,##0.00">
                <c:v>570.15710000000001</c:v>
              </c:pt>
              <c:pt idx="133" formatCode="#,##0.00">
                <c:v>590.03899999999999</c:v>
              </c:pt>
              <c:pt idx="134" formatCode="#,##0.00">
                <c:v>584.78110000000004</c:v>
              </c:pt>
              <c:pt idx="135" formatCode="#,##0.00">
                <c:v>582.27539999999999</c:v>
              </c:pt>
              <c:pt idx="136" formatCode="#,##0.00">
                <c:v>601.89160000000004</c:v>
              </c:pt>
              <c:pt idx="137" formatCode="#,##0.00">
                <c:v>598.80550000000005</c:v>
              </c:pt>
              <c:pt idx="138" formatCode="#,##0.00">
                <c:v>599.69640000000004</c:v>
              </c:pt>
              <c:pt idx="139" formatCode="#,##0.00">
                <c:v>608.89340000000004</c:v>
              </c:pt>
              <c:pt idx="140" formatCode="#,##0.00">
                <c:v>622.81330000000003</c:v>
              </c:pt>
              <c:pt idx="141" formatCode="#,##0.00">
                <c:v>622.50380000000007</c:v>
              </c:pt>
              <c:pt idx="142" formatCode="#,##0.00">
                <c:v>622.61560000000009</c:v>
              </c:pt>
              <c:pt idx="143" formatCode="#,##0.00">
                <c:v>620.67610000000002</c:v>
              </c:pt>
              <c:pt idx="144" formatCode="#,##0.00">
                <c:v>630.30320000000006</c:v>
              </c:pt>
              <c:pt idx="145" formatCode="#,##0.00">
                <c:v>638.30540000000008</c:v>
              </c:pt>
              <c:pt idx="146" formatCode="#,##0.00">
                <c:v>633.8895</c:v>
              </c:pt>
              <c:pt idx="147" formatCode="#,##0.00">
                <c:v>621.1463</c:v>
              </c:pt>
              <c:pt idx="148" formatCode="#,##0.00">
                <c:v>634.97990000000004</c:v>
              </c:pt>
              <c:pt idx="149" formatCode="#,##0.00">
                <c:v>627.39620000000002</c:v>
              </c:pt>
              <c:pt idx="150" formatCode="#,##0.00">
                <c:v>636.58040000000005</c:v>
              </c:pt>
              <c:pt idx="151" formatCode="#,##0.00">
                <c:v>637.70010000000002</c:v>
              </c:pt>
              <c:pt idx="152" formatCode="#,##0.00">
                <c:v>637.79399999999998</c:v>
              </c:pt>
              <c:pt idx="153" formatCode="#,##0.00">
                <c:v>642.17079999999999</c:v>
              </c:pt>
              <c:pt idx="154" formatCode="#,##0.00">
                <c:v>643.76600000000008</c:v>
              </c:pt>
              <c:pt idx="155" formatCode="#,##0.00">
                <c:v>651.48290000000009</c:v>
              </c:pt>
              <c:pt idx="156" formatCode="#,##0.00">
                <c:v>645.37990000000002</c:v>
              </c:pt>
              <c:pt idx="157" formatCode="#,##0.00">
                <c:v>633.93560000000002</c:v>
              </c:pt>
              <c:pt idx="158" formatCode="#,##0.00">
                <c:v>610.51620000000003</c:v>
              </c:pt>
              <c:pt idx="159" formatCode="#,##0.00">
                <c:v>588.69760000000008</c:v>
              </c:pt>
              <c:pt idx="160" formatCode="#,##0.00">
                <c:v>576.65010000000007</c:v>
              </c:pt>
              <c:pt idx="161" formatCode="#,##0.00">
                <c:v>576.99459999999999</c:v>
              </c:pt>
              <c:pt idx="162" formatCode="#,##0.00">
                <c:v>585.27539999999999</c:v>
              </c:pt>
              <c:pt idx="163" formatCode="#,##0.00">
                <c:v>584.96370000000002</c:v>
              </c:pt>
              <c:pt idx="164" formatCode="#,##0.00">
                <c:v>584.10320000000002</c:v>
              </c:pt>
              <c:pt idx="165" formatCode="#,##0.00">
                <c:v>584.02460000000008</c:v>
              </c:pt>
              <c:pt idx="166" formatCode="#,##0.00">
                <c:v>586.61620000000005</c:v>
              </c:pt>
              <c:pt idx="167" formatCode="#,##0.00">
                <c:v>586.15030000000002</c:v>
              </c:pt>
              <c:pt idx="168" formatCode="#,##0.00">
                <c:v>581.6567</c:v>
              </c:pt>
              <c:pt idx="169" formatCode="#,##0.00">
                <c:v>580.49959999999999</c:v>
              </c:pt>
              <c:pt idx="170" formatCode="#,##0.00">
                <c:v>601.77910000000008</c:v>
              </c:pt>
              <c:pt idx="171" formatCode="#,##0.00">
                <c:v>598.7604</c:v>
              </c:pt>
              <c:pt idx="172" formatCode="#,##0.00">
                <c:v>591.39139999999998</c:v>
              </c:pt>
              <c:pt idx="173" formatCode="#,##0.00">
                <c:v>594.31119999999999</c:v>
              </c:pt>
              <c:pt idx="174" formatCode="#,##0.00">
                <c:v>595.82180000000005</c:v>
              </c:pt>
              <c:pt idx="175" formatCode="#,##0.00">
                <c:v>579.74829999999997</c:v>
              </c:pt>
              <c:pt idx="176" formatCode="#,##0.00">
                <c:v>556.19889999999998</c:v>
              </c:pt>
              <c:pt idx="177" formatCode="#,##0.00">
                <c:v>555.25260000000003</c:v>
              </c:pt>
              <c:pt idx="178" formatCode="#,##0.00">
                <c:v>555.39780000000007</c:v>
              </c:pt>
              <c:pt idx="179" formatCode="#,##0.00">
                <c:v>557.15170000000001</c:v>
              </c:pt>
              <c:pt idx="180" formatCode="#,##0.00">
                <c:v>553.40570000000002</c:v>
              </c:pt>
              <c:pt idx="181" formatCode="#,##0.00">
                <c:v>551.67899999999997</c:v>
              </c:pt>
              <c:pt idx="182" formatCode="#,##0.00">
                <c:v>555.04780000000005</c:v>
              </c:pt>
              <c:pt idx="183" formatCode="#,##0.00">
                <c:v>558.44280000000003</c:v>
              </c:pt>
              <c:pt idx="184" formatCode="#,##0.00">
                <c:v>577.09519999999998</c:v>
              </c:pt>
              <c:pt idx="185" formatCode="#,##0.00">
                <c:v>591.86969999999997</c:v>
              </c:pt>
              <c:pt idx="186" formatCode="#,##0.00">
                <c:v>594.90729999999996</c:v>
              </c:pt>
              <c:pt idx="187" formatCode="#,##0.00">
                <c:v>579.18259999999998</c:v>
              </c:pt>
              <c:pt idx="188" formatCode="#,##0.00">
                <c:v>604.94740000000002</c:v>
              </c:pt>
              <c:pt idx="189" formatCode="#,##0.00">
                <c:v>614.49379999999996</c:v>
              </c:pt>
              <c:pt idx="190" formatCode="#,##0.00">
                <c:v>611.92280000000005</c:v>
              </c:pt>
              <c:pt idx="191" formatCode="#,##0.00">
                <c:v>615.93359999999996</c:v>
              </c:pt>
              <c:pt idx="192" formatCode="#,##0.00">
                <c:v>633.96529999999996</c:v>
              </c:pt>
              <c:pt idx="193" formatCode="#,##0.00">
                <c:v>637.87940000000003</c:v>
              </c:pt>
              <c:pt idx="194" formatCode="#,##0.00">
                <c:v>639.45000000000005</c:v>
              </c:pt>
              <c:pt idx="195" formatCode="#,##0.00">
                <c:v>638.56119999999999</c:v>
              </c:pt>
              <c:pt idx="196" formatCode="#,##0.00">
                <c:v>626.22460000000001</c:v>
              </c:pt>
              <c:pt idx="197" formatCode="#,##0.00">
                <c:v>631.0806</c:v>
              </c:pt>
              <c:pt idx="198" formatCode="#,##0.00">
                <c:v>629.10749999999996</c:v>
              </c:pt>
              <c:pt idx="199" formatCode="#,##0.00">
                <c:v>625.89710000000002</c:v>
              </c:pt>
              <c:pt idx="200" formatCode="#,##0.00">
                <c:v>629.73069999999996</c:v>
              </c:pt>
              <c:pt idx="201" formatCode="#,##0.00">
                <c:v>632.15880000000004</c:v>
              </c:pt>
              <c:pt idx="202" formatCode="#,##0.00">
                <c:v>635.93269999999995</c:v>
              </c:pt>
              <c:pt idx="203" formatCode="#,##0.00">
                <c:v>638.20420000000001</c:v>
              </c:pt>
              <c:pt idx="204" formatCode="#,##0.00">
                <c:v>634.31500000000005</c:v>
              </c:pt>
              <c:pt idx="205" formatCode="#,##0.00">
                <c:v>635.31939999999997</c:v>
              </c:pt>
              <c:pt idx="206" formatCode="#,##0.00">
                <c:v>635.70479999999998</c:v>
              </c:pt>
              <c:pt idx="207" formatCode="#,##0.00">
                <c:v>604.13699999999994</c:v>
              </c:pt>
              <c:pt idx="208" formatCode="#,##0.00">
                <c:v>602.94939999999997</c:v>
              </c:pt>
              <c:pt idx="209" formatCode="#,##0.00">
                <c:v>636.02660000000003</c:v>
              </c:pt>
              <c:pt idx="210" formatCode="#,##0.00">
                <c:v>647.21</c:v>
              </c:pt>
              <c:pt idx="211" formatCode="#,##0.00">
                <c:v>577.85149999999999</c:v>
              </c:pt>
              <c:pt idx="212" formatCode="#,##0.00">
                <c:v>558.66930000000002</c:v>
              </c:pt>
              <c:pt idx="213" formatCode="#,##0.00">
                <c:v>542.38499999999999</c:v>
              </c:pt>
              <c:pt idx="214" formatCode="#,##0.00">
                <c:v>547.96730000000002</c:v>
              </c:pt>
              <c:pt idx="215" formatCode="#,##0.00">
                <c:v>545.24249999999995</c:v>
              </c:pt>
              <c:pt idx="216" formatCode="#,##0.00">
                <c:v>539.04629999999997</c:v>
              </c:pt>
              <c:pt idx="217" formatCode="#,##0.00">
                <c:v>535.11339999999996</c:v>
              </c:pt>
              <c:pt idx="218" formatCode="#,##0.00">
                <c:v>542.11109999999996</c:v>
              </c:pt>
              <c:pt idx="219" formatCode="#,##0.00">
                <c:v>527.88250000000005</c:v>
              </c:pt>
              <c:pt idx="220" formatCode="#,##0.00">
                <c:v>529.93499999999995</c:v>
              </c:pt>
              <c:pt idx="221" formatCode="#,##0.00">
                <c:v>556.03679999999997</c:v>
              </c:pt>
              <c:pt idx="222" formatCode="#,##0.00">
                <c:v>550.13930000000005</c:v>
              </c:pt>
              <c:pt idx="223" formatCode="#,##0.00">
                <c:v>540.89980000000003</c:v>
              </c:pt>
              <c:pt idx="224" formatCode="#,##0.00">
                <c:v>543.97789999999998</c:v>
              </c:pt>
              <c:pt idx="225" formatCode="#,##0.00">
                <c:v>549.6268</c:v>
              </c:pt>
              <c:pt idx="226" formatCode="#,##0.00">
                <c:v>566.2604</c:v>
              </c:pt>
              <c:pt idx="227" formatCode="#,##0.00">
                <c:v>567.2604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28352"/>
        <c:axId val="181029888"/>
      </c:lineChart>
      <c:catAx>
        <c:axId val="1810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29888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181029888"/>
        <c:scaling>
          <c:orientation val="minMax"/>
          <c:max val="799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5.7416249486386087E-2"/>
              <c:y val="0.431465694887312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028352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89305929410574"/>
          <c:y val="9.7231730331229255E-2"/>
          <c:w val="0.22328545193831606"/>
          <c:h val="0.1154625713108175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Community average and international market prices for 
Heavy Lamb carcases</a:t>
            </a:r>
          </a:p>
        </c:rich>
      </c:tx>
      <c:layout>
        <c:manualLayout>
          <c:xMode val="edge"/>
          <c:yMode val="edge"/>
          <c:x val="0.16302630971128609"/>
          <c:y val="3.0467278546703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6715156661183"/>
          <c:y val="0.13485423495849663"/>
          <c:w val="0.82791775014749902"/>
          <c:h val="0.70401045097579651"/>
        </c:manualLayout>
      </c:layout>
      <c:lineChart>
        <c:grouping val="standard"/>
        <c:varyColors val="0"/>
        <c:ser>
          <c:idx val="3"/>
          <c:order val="0"/>
          <c:tx>
            <c:v>EU 27 avg. Heavy lamb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ser>
          <c:idx val="4"/>
          <c:order val="1"/>
          <c:tx>
            <c:v>Uruguay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175.76453669027765</c:v>
              </c:pt>
              <c:pt idx="1">
                <c:v>161.25245979556527</c:v>
              </c:pt>
              <c:pt idx="2">
                <c:v>160.87570171193079</c:v>
              </c:pt>
              <c:pt idx="3">
                <c:v>158.73107877431903</c:v>
              </c:pt>
              <c:pt idx="4">
                <c:v>161.39736675080931</c:v>
              </c:pt>
              <c:pt idx="5">
                <c:v>186.9036814767434</c:v>
              </c:pt>
              <c:pt idx="6">
                <c:v>186.70274578621112</c:v>
              </c:pt>
              <c:pt idx="7">
                <c:v>187.20508501254173</c:v>
              </c:pt>
              <c:pt idx="8">
                <c:v>194.57272699872408</c:v>
              </c:pt>
              <c:pt idx="9">
                <c:v>190.5371814889761</c:v>
              </c:pt>
              <c:pt idx="10">
                <c:v>189.28277870024067</c:v>
              </c:pt>
              <c:pt idx="11">
                <c:v>195.5217820442144</c:v>
              </c:pt>
              <c:pt idx="12">
                <c:v>196.90822723176413</c:v>
              </c:pt>
              <c:pt idx="13">
                <c:v>201.36465819174538</c:v>
              </c:pt>
              <c:pt idx="14">
                <c:v>193.62168914444257</c:v>
              </c:pt>
              <c:pt idx="15">
                <c:v>195.59902200488997</c:v>
              </c:pt>
              <c:pt idx="16">
                <c:v>192.24069476571742</c:v>
              </c:pt>
              <c:pt idx="17">
                <c:v>194.6888211643666</c:v>
              </c:pt>
              <c:pt idx="18">
                <c:v>202.76009490764687</c:v>
              </c:pt>
              <c:pt idx="19">
                <c:v>201.9765112977085</c:v>
              </c:pt>
              <c:pt idx="20">
                <c:v>208.62130030998571</c:v>
              </c:pt>
              <c:pt idx="21">
                <c:v>207.27353650089171</c:v>
              </c:pt>
              <c:pt idx="22">
                <c:v>208.68373893737649</c:v>
              </c:pt>
              <c:pt idx="23">
                <c:v>211.92530932532517</c:v>
              </c:pt>
              <c:pt idx="24">
                <c:v>214.18829242634604</c:v>
              </c:pt>
              <c:pt idx="25">
                <c:v>220.24330126421242</c:v>
              </c:pt>
              <c:pt idx="26">
                <c:v>219.32587568271754</c:v>
              </c:pt>
              <c:pt idx="27">
                <c:v>218.76667199165684</c:v>
              </c:pt>
              <c:pt idx="28">
                <c:v>222.53435372201741</c:v>
              </c:pt>
              <c:pt idx="29">
                <c:v>215.4812535227824</c:v>
              </c:pt>
              <c:pt idx="30">
                <c:v>214.78800008439606</c:v>
              </c:pt>
              <c:pt idx="31">
                <c:v>219.26750330653567</c:v>
              </c:pt>
              <c:pt idx="32">
                <c:v>215.39718045456488</c:v>
              </c:pt>
              <c:pt idx="33">
                <c:v>217.49995428752538</c:v>
              </c:pt>
              <c:pt idx="34">
                <c:v>221.76645191961919</c:v>
              </c:pt>
              <c:pt idx="35">
                <c:v>218.23135388159858</c:v>
              </c:pt>
              <c:pt idx="36">
                <c:v>221.95097266479183</c:v>
              </c:pt>
              <c:pt idx="37">
                <c:v>220.87756047144262</c:v>
              </c:pt>
              <c:pt idx="38">
                <c:v>230.87562832949465</c:v>
              </c:pt>
              <c:pt idx="39">
                <c:v>231.45833780588413</c:v>
              </c:pt>
              <c:pt idx="40">
                <c:v>242.61198705898903</c:v>
              </c:pt>
              <c:pt idx="41">
                <c:v>241.17338652958404</c:v>
              </c:pt>
              <c:pt idx="42">
                <c:v>235.89851792176572</c:v>
              </c:pt>
              <c:pt idx="43">
                <c:v>239.38312809299114</c:v>
              </c:pt>
              <c:pt idx="44">
                <c:v>238.74927605162603</c:v>
              </c:pt>
              <c:pt idx="45">
                <c:v>240.91707676926509</c:v>
              </c:pt>
              <c:pt idx="46">
                <c:v>245.31738867372655</c:v>
              </c:pt>
              <c:pt idx="47">
                <c:v>250.42951573920388</c:v>
              </c:pt>
              <c:pt idx="48">
                <c:v>242.72896990639629</c:v>
              </c:pt>
              <c:pt idx="49">
                <c:v>246.80802932820578</c:v>
              </c:pt>
              <c:pt idx="50">
                <c:v>241.31897085143615</c:v>
              </c:pt>
              <c:pt idx="51">
                <c:v>253.06222928961603</c:v>
              </c:pt>
              <c:pt idx="52">
                <c:v>254.92518246961055</c:v>
              </c:pt>
              <c:pt idx="53">
                <c:v>277.31458370949412</c:v>
              </c:pt>
              <c:pt idx="54">
                <c:v>267.68486753829757</c:v>
              </c:pt>
              <c:pt idx="55">
                <c:v>274.62392772048332</c:v>
              </c:pt>
              <c:pt idx="56">
                <c:v>275.47360855911836</c:v>
              </c:pt>
              <c:pt idx="57">
                <c:v>277.78992637947374</c:v>
              </c:pt>
              <c:pt idx="58">
                <c:v>284.96974998177711</c:v>
              </c:pt>
              <c:pt idx="59">
                <c:v>288.50499307529702</c:v>
              </c:pt>
              <c:pt idx="60">
                <c:v>285.88089510897294</c:v>
              </c:pt>
              <c:pt idx="61">
                <c:v>301.53500561587424</c:v>
              </c:pt>
              <c:pt idx="62">
                <c:v>292.92399850243356</c:v>
              </c:pt>
              <c:pt idx="63">
                <c:v>305.35380007487834</c:v>
              </c:pt>
              <c:pt idx="64">
                <c:v>318.08311493822538</c:v>
              </c:pt>
              <c:pt idx="65">
                <c:v>324.07338075627104</c:v>
              </c:pt>
              <c:pt idx="66">
                <c:v>327.95468428101515</c:v>
              </c:pt>
              <c:pt idx="67">
                <c:v>334.2527497126033</c:v>
              </c:pt>
              <c:pt idx="68">
                <c:v>336.22563767912499</c:v>
              </c:pt>
              <c:pt idx="69">
                <c:v>320.51841425335675</c:v>
              </c:pt>
              <c:pt idx="70">
                <c:v>341.36468774094061</c:v>
              </c:pt>
              <c:pt idx="71">
                <c:v>344.06322282189666</c:v>
              </c:pt>
              <c:pt idx="72">
                <c:v>374.63377023901307</c:v>
              </c:pt>
              <c:pt idx="73">
                <c:v>352.85273708558213</c:v>
              </c:pt>
              <c:pt idx="74">
                <c:v>388.14221953756834</c:v>
              </c:pt>
              <c:pt idx="75">
                <c:v>418.68015705225002</c:v>
              </c:pt>
              <c:pt idx="76">
                <c:v>409.19997315346149</c:v>
              </c:pt>
              <c:pt idx="77">
                <c:v>422.11986979428832</c:v>
              </c:pt>
              <c:pt idx="78">
                <c:v>423.3363535689117</c:v>
              </c:pt>
              <c:pt idx="79">
                <c:v>384.15483588210435</c:v>
              </c:pt>
              <c:pt idx="80">
                <c:v>396.32476090597464</c:v>
              </c:pt>
              <c:pt idx="81">
                <c:v>415.18618811338763</c:v>
              </c:pt>
              <c:pt idx="82">
                <c:v>418.23845226728446</c:v>
              </c:pt>
              <c:pt idx="83">
                <c:v>379.1684538825599</c:v>
              </c:pt>
              <c:pt idx="84">
                <c:v>383.8939738715095</c:v>
              </c:pt>
              <c:pt idx="85">
                <c:v>399.70629075760991</c:v>
              </c:pt>
              <c:pt idx="86">
                <c:v>380.04085757282752</c:v>
              </c:pt>
              <c:pt idx="87">
                <c:v>403.70480767133643</c:v>
              </c:pt>
              <c:pt idx="88">
                <c:v>421.76022961158628</c:v>
              </c:pt>
              <c:pt idx="89">
                <c:v>448.04471383523099</c:v>
              </c:pt>
              <c:pt idx="90">
                <c:v>465.60546838120052</c:v>
              </c:pt>
              <c:pt idx="91">
                <c:v>469.34420967163277</c:v>
              </c:pt>
              <c:pt idx="92">
                <c:v>467.69297095331342</c:v>
              </c:pt>
              <c:pt idx="93">
                <c:v>459.14243115558031</c:v>
              </c:pt>
              <c:pt idx="94">
                <c:v>460.83098313244363</c:v>
              </c:pt>
              <c:pt idx="95">
                <c:v>457.48980581652268</c:v>
              </c:pt>
              <c:pt idx="96">
                <c:v>453.39411455784153</c:v>
              </c:pt>
              <c:pt idx="97">
                <c:v>443.49811189985388</c:v>
              </c:pt>
              <c:pt idx="98">
                <c:v>462.43270182307947</c:v>
              </c:pt>
              <c:pt idx="99">
                <c:v>436.63878875785514</c:v>
              </c:pt>
              <c:pt idx="100">
                <c:v>460.62853040277457</c:v>
              </c:pt>
              <c:pt idx="101">
                <c:v>432.74618327135147</c:v>
              </c:pt>
              <c:pt idx="102">
                <c:v>437.38057884360433</c:v>
              </c:pt>
              <c:pt idx="103">
                <c:v>450.5620154302581</c:v>
              </c:pt>
              <c:pt idx="104">
                <c:v>451.625647200939</c:v>
              </c:pt>
              <c:pt idx="105">
                <c:v>456.6189285443661</c:v>
              </c:pt>
              <c:pt idx="106">
                <c:v>462.52936273395477</c:v>
              </c:pt>
              <c:pt idx="107">
                <c:v>478.78305675532323</c:v>
              </c:pt>
              <c:pt idx="108">
                <c:v>468.13669773433355</c:v>
              </c:pt>
              <c:pt idx="109">
                <c:v>472.00121239675684</c:v>
              </c:pt>
              <c:pt idx="110">
                <c:v>462.01034737620103</c:v>
              </c:pt>
              <c:pt idx="111">
                <c:v>469.84478935698445</c:v>
              </c:pt>
              <c:pt idx="112">
                <c:v>469.2535107169254</c:v>
              </c:pt>
              <c:pt idx="113">
                <c:v>463.00813008130086</c:v>
              </c:pt>
              <c:pt idx="114">
                <c:v>479.64138961524094</c:v>
              </c:pt>
              <c:pt idx="115">
                <c:v>475.83115427717593</c:v>
              </c:pt>
              <c:pt idx="116">
                <c:v>483.78782218901756</c:v>
              </c:pt>
              <c:pt idx="117">
                <c:v>479.52932387000374</c:v>
              </c:pt>
              <c:pt idx="118">
                <c:v>459.39572586588059</c:v>
              </c:pt>
              <c:pt idx="119">
                <c:v>467.79661016949154</c:v>
              </c:pt>
              <c:pt idx="120">
                <c:v>470.08106116433305</c:v>
              </c:pt>
              <c:pt idx="121">
                <c:v>460.83271923360354</c:v>
              </c:pt>
              <c:pt idx="122">
                <c:v>451.42960550126679</c:v>
              </c:pt>
              <c:pt idx="123">
                <c:v>448.78754976474846</c:v>
              </c:pt>
              <c:pt idx="124">
                <c:v>465.3275425262396</c:v>
              </c:pt>
              <c:pt idx="125">
                <c:v>470.03257328990236</c:v>
              </c:pt>
              <c:pt idx="126">
                <c:v>460.26058631921825</c:v>
              </c:pt>
              <c:pt idx="127">
                <c:v>481.55009451795843</c:v>
              </c:pt>
              <c:pt idx="128">
                <c:v>478.71455576559549</c:v>
              </c:pt>
              <c:pt idx="129">
                <c:v>476.14366729678642</c:v>
              </c:pt>
              <c:pt idx="130">
                <c:v>483.85633270321364</c:v>
              </c:pt>
              <c:pt idx="131">
                <c:v>477.80489665166652</c:v>
              </c:pt>
              <c:pt idx="132">
                <c:v>481.35153687743116</c:v>
              </c:pt>
              <c:pt idx="133">
                <c:v>488.78804057661495</c:v>
              </c:pt>
              <c:pt idx="134">
                <c:v>493.24994279612542</c:v>
              </c:pt>
              <c:pt idx="135">
                <c:v>486.98968994297365</c:v>
              </c:pt>
              <c:pt idx="136">
                <c:v>487.14075304958658</c:v>
              </c:pt>
              <c:pt idx="137">
                <c:v>490.84179916159974</c:v>
              </c:pt>
              <c:pt idx="138">
                <c:v>491.52158314135733</c:v>
              </c:pt>
              <c:pt idx="139">
                <c:v>476.4530382567317</c:v>
              </c:pt>
              <c:pt idx="140">
                <c:v>472.61544868719989</c:v>
              </c:pt>
              <c:pt idx="141">
                <c:v>471.42554354495053</c:v>
              </c:pt>
              <c:pt idx="142">
                <c:v>473.95409197223051</c:v>
              </c:pt>
              <c:pt idx="143">
                <c:v>476.59419400659647</c:v>
              </c:pt>
              <c:pt idx="144">
                <c:v>459.58392654792692</c:v>
              </c:pt>
              <c:pt idx="145">
                <c:v>463.25217189179762</c:v>
              </c:pt>
              <c:pt idx="146">
                <c:v>455.5161693349217</c:v>
              </c:pt>
              <c:pt idx="147">
                <c:v>458.24011389720198</c:v>
              </c:pt>
              <c:pt idx="148">
                <c:v>455.66144637824328</c:v>
              </c:pt>
              <c:pt idx="149">
                <c:v>465.7363095835704</c:v>
              </c:pt>
              <c:pt idx="150">
                <c:v>457.25823544504311</c:v>
              </c:pt>
              <c:pt idx="151">
                <c:v>446.10287473645462</c:v>
              </c:pt>
              <c:pt idx="152">
                <c:v>446.77219637896985</c:v>
              </c:pt>
              <c:pt idx="153">
                <c:v>442.35740965352505</c:v>
              </c:pt>
              <c:pt idx="154">
                <c:v>435.34704989966662</c:v>
              </c:pt>
              <c:pt idx="155">
                <c:v>431.00730338537323</c:v>
              </c:pt>
              <c:pt idx="156">
                <c:v>431.82332409746255</c:v>
              </c:pt>
              <c:pt idx="157">
                <c:v>454.39905627796338</c:v>
              </c:pt>
              <c:pt idx="158">
                <c:v>458.82275332456356</c:v>
              </c:pt>
              <c:pt idx="159">
                <c:v>455.64079579981609</c:v>
              </c:pt>
              <c:pt idx="160">
                <c:v>463.44047217145328</c:v>
              </c:pt>
              <c:pt idx="161">
                <c:v>456.72731788143722</c:v>
              </c:pt>
              <c:pt idx="162">
                <c:v>452.54564230461972</c:v>
              </c:pt>
              <c:pt idx="163">
                <c:v>457.37778383960415</c:v>
              </c:pt>
              <c:pt idx="164">
                <c:v>455.19552637219186</c:v>
              </c:pt>
              <c:pt idx="165">
                <c:v>459.44313465697644</c:v>
              </c:pt>
              <c:pt idx="166">
                <c:v>457.36422238895102</c:v>
              </c:pt>
              <c:pt idx="167">
                <c:v>461.11561959301167</c:v>
              </c:pt>
              <c:pt idx="168">
                <c:v>464.13970509424428</c:v>
              </c:pt>
              <c:pt idx="169">
                <c:v>463.29755470149598</c:v>
              </c:pt>
              <c:pt idx="170">
                <c:v>469.87747683919514</c:v>
              </c:pt>
              <c:pt idx="171">
                <c:v>467.91371781938034</c:v>
              </c:pt>
              <c:pt idx="172">
                <c:v>466.02696895720544</c:v>
              </c:pt>
              <c:pt idx="173">
                <c:v>454.93750625707537</c:v>
              </c:pt>
              <c:pt idx="174">
                <c:v>464.5252708832295</c:v>
              </c:pt>
              <c:pt idx="175">
                <c:v>457.92093325677871</c:v>
              </c:pt>
              <c:pt idx="176">
                <c:v>461.0008631408441</c:v>
              </c:pt>
              <c:pt idx="177">
                <c:v>457.19848056792387</c:v>
              </c:pt>
              <c:pt idx="178">
                <c:v>456.3619564018814</c:v>
              </c:pt>
              <c:pt idx="179">
                <c:v>483.60678942196085</c:v>
              </c:pt>
              <c:pt idx="180">
                <c:v>486.11420043920128</c:v>
              </c:pt>
              <c:pt idx="181">
                <c:v>487.36790594782161</c:v>
              </c:pt>
              <c:pt idx="182">
                <c:v>480.93760995199517</c:v>
              </c:pt>
              <c:pt idx="183">
                <c:v>446.05270959326458</c:v>
              </c:pt>
              <c:pt idx="184">
                <c:v>444.31103996205383</c:v>
              </c:pt>
              <c:pt idx="185">
                <c:v>448.12789043045183</c:v>
              </c:pt>
              <c:pt idx="186">
                <c:v>443.75518795209291</c:v>
              </c:pt>
              <c:pt idx="187">
                <c:v>448.49845843709238</c:v>
              </c:pt>
              <c:pt idx="188">
                <c:v>451.81882397790434</c:v>
              </c:pt>
              <c:pt idx="189">
                <c:v>457.76134966344381</c:v>
              </c:pt>
              <c:pt idx="190">
                <c:v>448.15613519059065</c:v>
              </c:pt>
              <c:pt idx="191">
                <c:v>445.35305703703426</c:v>
              </c:pt>
              <c:pt idx="192">
                <c:v>437.56516337984425</c:v>
              </c:pt>
              <c:pt idx="193">
                <c:v>435.30986342495027</c:v>
              </c:pt>
              <c:pt idx="194">
                <c:v>435.82747325066362</c:v>
              </c:pt>
              <c:pt idx="195">
                <c:v>438.89616007453577</c:v>
              </c:pt>
              <c:pt idx="196">
                <c:v>429.81955965935219</c:v>
              </c:pt>
              <c:pt idx="197">
                <c:v>432.10035499475782</c:v>
              </c:pt>
              <c:pt idx="198">
                <c:v>423.41861791160073</c:v>
              </c:pt>
              <c:pt idx="199">
                <c:v>420.91710044696231</c:v>
              </c:pt>
              <c:pt idx="200">
                <c:v>428.56880092703295</c:v>
              </c:pt>
              <c:pt idx="201">
                <c:v>439.08132118628851</c:v>
              </c:pt>
              <c:pt idx="202">
                <c:v>434.67060118503946</c:v>
              </c:pt>
              <c:pt idx="203">
                <c:v>420.34551941107134</c:v>
              </c:pt>
              <c:pt idx="204">
                <c:v>416.20802985237748</c:v>
              </c:pt>
              <c:pt idx="205">
                <c:v>385.88818826180164</c:v>
              </c:pt>
              <c:pt idx="206">
                <c:v>377.790990596298</c:v>
              </c:pt>
              <c:pt idx="207">
                <c:v>374.97457401699239</c:v>
              </c:pt>
              <c:pt idx="208">
                <c:v>374.03576849055725</c:v>
              </c:pt>
              <c:pt idx="209">
                <c:v>376.36102926114432</c:v>
              </c:pt>
              <c:pt idx="210">
                <c:v>382.939665631943</c:v>
              </c:pt>
              <c:pt idx="211">
                <c:v>383.49116808218957</c:v>
              </c:pt>
              <c:pt idx="212">
                <c:v>379.35489970534013</c:v>
              </c:pt>
              <c:pt idx="213">
                <c:v>380.06397428422861</c:v>
              </c:pt>
              <c:pt idx="214">
                <c:v>373.46130571662746</c:v>
              </c:pt>
              <c:pt idx="215">
                <c:v>377.86578219672305</c:v>
              </c:pt>
              <c:pt idx="216">
                <c:v>371.04841860144467</c:v>
              </c:pt>
              <c:pt idx="217">
                <c:v>369.78452535063462</c:v>
              </c:pt>
              <c:pt idx="218">
                <c:v>387.73587165707073</c:v>
              </c:pt>
              <c:pt idx="219">
                <c:v>386.21862697341629</c:v>
              </c:pt>
              <c:pt idx="220">
                <c:v>390.77036102437972</c:v>
              </c:pt>
              <c:pt idx="221">
                <c:v>394.16419781676473</c:v>
              </c:pt>
              <c:pt idx="222">
                <c:v>396.95015533908474</c:v>
              </c:pt>
              <c:pt idx="223">
                <c:v>398.31169313413619</c:v>
              </c:pt>
              <c:pt idx="224">
                <c:v>406.52217862550691</c:v>
              </c:pt>
              <c:pt idx="225">
                <c:v>395.17603033341169</c:v>
              </c:pt>
              <c:pt idx="253" formatCode="General">
                <c:v>0</c:v>
              </c:pt>
            </c:numLit>
          </c:val>
          <c:smooth val="0"/>
        </c:ser>
        <c:ser>
          <c:idx val="0"/>
          <c:order val="2"/>
          <c:tx>
            <c:v>N. Zealand (avg N&amp;S island)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General</c:formatCode>
              <c:ptCount val="261"/>
              <c:pt idx="98" formatCode="0.00">
                <c:v>329.29156326627708</c:v>
              </c:pt>
              <c:pt idx="99" formatCode="0.00">
                <c:v>323.56415567636549</c:v>
              </c:pt>
              <c:pt idx="100" formatCode="0.00">
                <c:v>322.8888050610758</c:v>
              </c:pt>
              <c:pt idx="101" formatCode="0.00">
                <c:v>317.8196605146519</c:v>
              </c:pt>
              <c:pt idx="102" formatCode="0.00">
                <c:v>312.75051596822794</c:v>
              </c:pt>
              <c:pt idx="105" formatCode="0.00">
                <c:v>316.23002746269214</c:v>
              </c:pt>
              <c:pt idx="106" formatCode="0.00">
                <c:v>324.54566517598823</c:v>
              </c:pt>
              <c:pt idx="107" formatCode="0.00">
                <c:v>323.86265712332352</c:v>
              </c:pt>
              <c:pt idx="108" formatCode="0.00">
                <c:v>320.07991445776349</c:v>
              </c:pt>
              <c:pt idx="109" formatCode="0.00">
                <c:v>321.26288652514717</c:v>
              </c:pt>
              <c:pt idx="110" formatCode="0.00">
                <c:v>328.08269320754528</c:v>
              </c:pt>
              <c:pt idx="111" formatCode="0.00">
                <c:v>324.83735777712332</c:v>
              </c:pt>
              <c:pt idx="112" formatCode="0.00">
                <c:v>318.99007604723414</c:v>
              </c:pt>
              <c:pt idx="113" formatCode="0.00">
                <c:v>316.36455083488005</c:v>
              </c:pt>
              <c:pt idx="114" formatCode="0.00">
                <c:v>312.92237877347179</c:v>
              </c:pt>
              <c:pt idx="115" formatCode="0.00">
                <c:v>307.71216852016971</c:v>
              </c:pt>
              <c:pt idx="116" formatCode="0.00">
                <c:v>316.98387805558019</c:v>
              </c:pt>
              <c:pt idx="117" formatCode="0.00">
                <c:v>324.18596434518196</c:v>
              </c:pt>
              <c:pt idx="118" formatCode="0.00">
                <c:v>338.08632570220328</c:v>
              </c:pt>
              <c:pt idx="119" formatCode="0.00">
                <c:v>340.57323320980788</c:v>
              </c:pt>
              <c:pt idx="120" formatCode="0.00">
                <c:v>348.64664586798028</c:v>
              </c:pt>
              <c:pt idx="121" formatCode="0.00">
                <c:v>347.66676666355204</c:v>
              </c:pt>
              <c:pt idx="122" formatCode="0.00">
                <c:v>350.77437490657258</c:v>
              </c:pt>
              <c:pt idx="123" formatCode="0.00">
                <c:v>386.58164079607099</c:v>
              </c:pt>
              <c:pt idx="124" formatCode="0.00">
                <c:v>368.63692478088279</c:v>
              </c:pt>
              <c:pt idx="125" formatCode="0.00">
                <c:v>377.22235016898429</c:v>
              </c:pt>
              <c:pt idx="126" formatCode="0.00">
                <c:v>377.27735104778151</c:v>
              </c:pt>
              <c:pt idx="127" formatCode="0.00">
                <c:v>374.59660452118385</c:v>
              </c:pt>
              <c:pt idx="128" formatCode="0.00">
                <c:v>381.4983781355196</c:v>
              </c:pt>
              <c:pt idx="129" formatCode="0.00">
                <c:v>386.62416833161438</c:v>
              </c:pt>
              <c:pt idx="130" formatCode="0.00">
                <c:v>392.5169208924811</c:v>
              </c:pt>
              <c:pt idx="131" formatCode="0.00">
                <c:v>404.01381958128013</c:v>
              </c:pt>
              <c:pt idx="132" formatCode="0.00">
                <c:v>413.38004921584758</c:v>
              </c:pt>
              <c:pt idx="133" formatCode="0.00">
                <c:v>416.01935856723537</c:v>
              </c:pt>
              <c:pt idx="134" formatCode="0.00">
                <c:v>417.53122861287045</c:v>
              </c:pt>
              <c:pt idx="135" formatCode="0.00">
                <c:v>415.60181250575971</c:v>
              </c:pt>
              <c:pt idx="136" formatCode="0.00">
                <c:v>401.32278649295392</c:v>
              </c:pt>
              <c:pt idx="137" formatCode="0.00">
                <c:v>398.56088987176736</c:v>
              </c:pt>
              <c:pt idx="138" formatCode="0.00">
                <c:v>397.61922402509197</c:v>
              </c:pt>
              <c:pt idx="139" formatCode="0.00">
                <c:v>409.49220858068003</c:v>
              </c:pt>
              <c:pt idx="140" formatCode="0.00">
                <c:v>412.78145639072818</c:v>
              </c:pt>
              <c:pt idx="141" formatCode="0.00">
                <c:v>416.71314689755184</c:v>
              </c:pt>
              <c:pt idx="142" formatCode="0.00">
                <c:v>414.8355240001207</c:v>
              </c:pt>
              <c:pt idx="143" formatCode="0.00">
                <c:v>402.1127188611365</c:v>
              </c:pt>
              <c:pt idx="144" formatCode="0.00">
                <c:v>401.15303251670684</c:v>
              </c:pt>
              <c:pt idx="145" formatCode="0.00">
                <c:v>407.93033844836253</c:v>
              </c:pt>
              <c:pt idx="146" formatCode="0.00">
                <c:v>409.59424308428657</c:v>
              </c:pt>
              <c:pt idx="147" formatCode="0.00">
                <c:v>409.23948723663602</c:v>
              </c:pt>
              <c:pt idx="148" formatCode="0.00">
                <c:v>436.7421260808826</c:v>
              </c:pt>
              <c:pt idx="149" formatCode="0.00">
                <c:v>436.7421260808826</c:v>
              </c:pt>
              <c:pt idx="150" formatCode="0.00">
                <c:v>436.7421260808826</c:v>
              </c:pt>
              <c:pt idx="151" formatCode="0.00">
                <c:v>415.71500194975209</c:v>
              </c:pt>
              <c:pt idx="152" formatCode="0.00">
                <c:v>420.92378549552382</c:v>
              </c:pt>
              <c:pt idx="153" formatCode="0.00">
                <c:v>419.56521739130426</c:v>
              </c:pt>
              <c:pt idx="154" formatCode="0.00">
                <c:v>419.98252176365384</c:v>
              </c:pt>
              <c:pt idx="155" formatCode="0.00">
                <c:v>419.99771686004703</c:v>
              </c:pt>
              <c:pt idx="156" formatCode="0.00">
                <c:v>412.55695516018807</c:v>
              </c:pt>
              <c:pt idx="157" formatCode="0.00">
                <c:v>411.5559452325906</c:v>
              </c:pt>
              <c:pt idx="158" formatCode="0.00">
                <c:v>417.15774455678928</c:v>
              </c:pt>
              <c:pt idx="159" formatCode="0.00">
                <c:v>413.29495224998641</c:v>
              </c:pt>
              <c:pt idx="160" formatCode="0.00">
                <c:v>401.0719031328133</c:v>
              </c:pt>
              <c:pt idx="161" formatCode="0.00">
                <c:v>388.15753954894899</c:v>
              </c:pt>
              <c:pt idx="162" formatCode="0.00">
                <c:v>376.34238929718589</c:v>
              </c:pt>
              <c:pt idx="163" formatCode="0.00">
                <c:v>365.31634334981618</c:v>
              </c:pt>
              <c:pt idx="164" formatCode="0.00">
                <c:v>349.98112461350394</c:v>
              </c:pt>
              <c:pt idx="165" formatCode="0.00">
                <c:v>347.26888309547479</c:v>
              </c:pt>
              <c:pt idx="166" formatCode="0.00">
                <c:v>344.01216022252135</c:v>
              </c:pt>
              <c:pt idx="167" formatCode="0.00">
                <c:v>338.26010874320343</c:v>
              </c:pt>
              <c:pt idx="168" formatCode="0.00">
                <c:v>333.2317180928145</c:v>
              </c:pt>
              <c:pt idx="169" formatCode="0.00">
                <c:v>329.84921178889647</c:v>
              </c:pt>
              <c:pt idx="170" formatCode="0.00">
                <c:v>330.86998104886555</c:v>
              </c:pt>
              <c:pt idx="171" formatCode="0.00">
                <c:v>334.12775775569889</c:v>
              </c:pt>
              <c:pt idx="172" formatCode="0.00">
                <c:v>326.69910266349439</c:v>
              </c:pt>
              <c:pt idx="173" formatCode="0.00">
                <c:v>323.58210799456322</c:v>
              </c:pt>
              <c:pt idx="174" formatCode="0.00">
                <c:v>314.20105355575066</c:v>
              </c:pt>
              <c:pt idx="175" formatCode="0.00">
                <c:v>309.1523864090143</c:v>
              </c:pt>
              <c:pt idx="176" formatCode="0.00">
                <c:v>306.23608017817367</c:v>
              </c:pt>
              <c:pt idx="177" formatCode="0.00">
                <c:v>304.37253745630449</c:v>
              </c:pt>
              <c:pt idx="178" formatCode="0.00">
                <c:v>309.12018471260171</c:v>
              </c:pt>
              <c:pt idx="179" formatCode="0.00">
                <c:v>310.75479930191972</c:v>
              </c:pt>
              <c:pt idx="180" formatCode="0.00">
                <c:v>323.02114964101384</c:v>
              </c:pt>
              <c:pt idx="181" formatCode="0.00">
                <c:v>327.44772502916624</c:v>
              </c:pt>
              <c:pt idx="182" formatCode="0.00">
                <c:v>329.94086157630124</c:v>
              </c:pt>
              <c:pt idx="183" formatCode="0.00">
                <c:v>334.55434015202218</c:v>
              </c:pt>
              <c:pt idx="184" formatCode="0.00">
                <c:v>337.93170514850937</c:v>
              </c:pt>
              <c:pt idx="185" formatCode="0.00">
                <c:v>338.48656307385409</c:v>
              </c:pt>
              <c:pt idx="186" formatCode="0.00">
                <c:v>333.95699968272334</c:v>
              </c:pt>
              <c:pt idx="187" formatCode="0.00">
                <c:v>337.71031697351168</c:v>
              </c:pt>
              <c:pt idx="188" formatCode="0.00">
                <c:v>337.74218816356966</c:v>
              </c:pt>
              <c:pt idx="189" formatCode="0.00">
                <c:v>335.45959018391113</c:v>
              </c:pt>
              <c:pt idx="190" formatCode="0.00">
                <c:v>342.8466392420379</c:v>
              </c:pt>
              <c:pt idx="191" formatCode="0.00">
                <c:v>337.52210443371411</c:v>
              </c:pt>
              <c:pt idx="192" formatCode="0.00">
                <c:v>339.61367954401521</c:v>
              </c:pt>
              <c:pt idx="193" formatCode="0.00">
                <c:v>344.91681623658559</c:v>
              </c:pt>
              <c:pt idx="194" formatCode="0.00">
                <c:v>345.40631880271025</c:v>
              </c:pt>
              <c:pt idx="195" formatCode="0.00">
                <c:v>347.41278338156553</c:v>
              </c:pt>
              <c:pt idx="196" formatCode="0.00">
                <c:v>346.37026310732119</c:v>
              </c:pt>
              <c:pt idx="197" formatCode="0.00">
                <c:v>343.48797452897605</c:v>
              </c:pt>
              <c:pt idx="198" formatCode="0.00">
                <c:v>340.4455600878569</c:v>
              </c:pt>
              <c:pt idx="199" formatCode="0.00">
                <c:v>342.03700034226222</c:v>
              </c:pt>
              <c:pt idx="200" formatCode="0.00">
                <c:v>337.93938952296799</c:v>
              </c:pt>
              <c:pt idx="201" formatCode="0.00">
                <c:v>332.33857840477481</c:v>
              </c:pt>
              <c:pt idx="202" formatCode="0.00">
                <c:v>316.89016602809704</c:v>
              </c:pt>
              <c:pt idx="203" formatCode="0.00">
                <c:v>313.08462139237514</c:v>
              </c:pt>
              <c:pt idx="204" formatCode="0.00">
                <c:v>304.93048263876318</c:v>
              </c:pt>
              <c:pt idx="205" formatCode="0.00">
                <c:v>296.29242962061858</c:v>
              </c:pt>
              <c:pt idx="206" formatCode="0.00">
                <c:v>298.03001012611617</c:v>
              </c:pt>
              <c:pt idx="207" formatCode="0.00">
                <c:v>292.57073660048621</c:v>
              </c:pt>
              <c:pt idx="208" formatCode="0.00">
                <c:v>287.69850085754149</c:v>
              </c:pt>
              <c:pt idx="209" formatCode="0.00">
                <c:v>283.69797560668928</c:v>
              </c:pt>
              <c:pt idx="210" formatCode="0.00">
                <c:v>285.26278280059842</c:v>
              </c:pt>
              <c:pt idx="211" formatCode="0.00">
                <c:v>277.08803149735223</c:v>
              </c:pt>
              <c:pt idx="212" formatCode="0.00">
                <c:v>275.98821028545336</c:v>
              </c:pt>
              <c:pt idx="213" formatCode="0.00">
                <c:v>262.83468131449496</c:v>
              </c:pt>
              <c:pt idx="214" formatCode="0.00">
                <c:v>257.46044131986514</c:v>
              </c:pt>
              <c:pt idx="215" formatCode="0.00">
                <c:v>251.64687149463771</c:v>
              </c:pt>
              <c:pt idx="216" formatCode="0.00">
                <c:v>253.29505200780653</c:v>
              </c:pt>
              <c:pt idx="217" formatCode="0.00">
                <c:v>246.84434818218125</c:v>
              </c:pt>
              <c:pt idx="218" formatCode="0.00">
                <c:v>247.61448836815069</c:v>
              </c:pt>
              <c:pt idx="219" formatCode="0.00">
                <c:v>246.55455809836894</c:v>
              </c:pt>
              <c:pt idx="220" formatCode="0.00">
                <c:v>249.00128139890197</c:v>
              </c:pt>
              <c:pt idx="221" formatCode="0.00">
                <c:v>253.70094383256259</c:v>
              </c:pt>
              <c:pt idx="222" formatCode="0.00">
                <c:v>254.83771598196529</c:v>
              </c:pt>
              <c:pt idx="223" formatCode="0.00">
                <c:v>256.84051115702096</c:v>
              </c:pt>
              <c:pt idx="224" formatCode="0.00">
                <c:v>254.34869145814235</c:v>
              </c:pt>
              <c:pt idx="225" formatCode="0.00">
                <c:v>256.87954068265856</c:v>
              </c:pt>
              <c:pt idx="226" formatCode="0.00">
                <c:v>266.24947657376822</c:v>
              </c:pt>
              <c:pt idx="253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3664"/>
        <c:axId val="229075584"/>
      </c:lineChart>
      <c:catAx>
        <c:axId val="229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75584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29075584"/>
        <c:scaling>
          <c:orientation val="minMax"/>
          <c:max val="625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1.7581186351706038E-2"/>
              <c:y val="0.45091515734446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73664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8.5549988742131544E-2"/>
          <c:y val="0.91722443815649424"/>
          <c:w val="0.880661501312336"/>
          <c:h val="6.49968753905761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1" l="0.75" r="0.75" t="0.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
market price for Lamb carcases</a:t>
            </a:r>
          </a:p>
        </c:rich>
      </c:tx>
      <c:layout>
        <c:manualLayout>
          <c:xMode val="edge"/>
          <c:yMode val="edge"/>
          <c:x val="0.25358851674641147"/>
          <c:y val="3.0467278546703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3253588516747"/>
          <c:y val="0.1563985178955386"/>
          <c:w val="0.86443381180223289"/>
          <c:h val="0.74340074739957318"/>
        </c:manualLayout>
      </c:layout>
      <c:lineChart>
        <c:grouping val="standard"/>
        <c:varyColors val="0"/>
        <c:ser>
          <c:idx val="4"/>
          <c:order val="0"/>
          <c:tx>
            <c:v>France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611</c:v>
              </c:pt>
              <c:pt idx="1">
                <c:v>613</c:v>
              </c:pt>
              <c:pt idx="2">
                <c:v>613</c:v>
              </c:pt>
              <c:pt idx="3">
                <c:v>610</c:v>
              </c:pt>
              <c:pt idx="4">
                <c:v>605</c:v>
              </c:pt>
              <c:pt idx="5">
                <c:v>598</c:v>
              </c:pt>
              <c:pt idx="6">
                <c:v>590</c:v>
              </c:pt>
              <c:pt idx="7">
                <c:v>585</c:v>
              </c:pt>
              <c:pt idx="8">
                <c:v>584</c:v>
              </c:pt>
              <c:pt idx="9">
                <c:v>582</c:v>
              </c:pt>
              <c:pt idx="10">
                <c:v>582</c:v>
              </c:pt>
              <c:pt idx="11">
                <c:v>585</c:v>
              </c:pt>
              <c:pt idx="12">
                <c:v>594</c:v>
              </c:pt>
              <c:pt idx="13">
                <c:v>601</c:v>
              </c:pt>
              <c:pt idx="14">
                <c:v>604</c:v>
              </c:pt>
              <c:pt idx="15">
                <c:v>604</c:v>
              </c:pt>
              <c:pt idx="16">
                <c:v>598</c:v>
              </c:pt>
              <c:pt idx="17">
                <c:v>596</c:v>
              </c:pt>
              <c:pt idx="18">
                <c:v>591</c:v>
              </c:pt>
              <c:pt idx="19">
                <c:v>589</c:v>
              </c:pt>
              <c:pt idx="20">
                <c:v>585</c:v>
              </c:pt>
              <c:pt idx="21">
                <c:v>582</c:v>
              </c:pt>
              <c:pt idx="22">
                <c:v>579</c:v>
              </c:pt>
              <c:pt idx="23">
                <c:v>577</c:v>
              </c:pt>
              <c:pt idx="24">
                <c:v>575</c:v>
              </c:pt>
              <c:pt idx="25">
                <c:v>573</c:v>
              </c:pt>
              <c:pt idx="26">
                <c:v>565</c:v>
              </c:pt>
              <c:pt idx="27">
                <c:v>565</c:v>
              </c:pt>
              <c:pt idx="28">
                <c:v>565</c:v>
              </c:pt>
              <c:pt idx="29">
                <c:v>562</c:v>
              </c:pt>
              <c:pt idx="30">
                <c:v>555</c:v>
              </c:pt>
              <c:pt idx="31">
                <c:v>552</c:v>
              </c:pt>
              <c:pt idx="32">
                <c:v>552</c:v>
              </c:pt>
              <c:pt idx="33">
                <c:v>553</c:v>
              </c:pt>
              <c:pt idx="34">
                <c:v>554</c:v>
              </c:pt>
              <c:pt idx="35">
                <c:v>556</c:v>
              </c:pt>
              <c:pt idx="36">
                <c:v>557</c:v>
              </c:pt>
              <c:pt idx="37">
                <c:v>561</c:v>
              </c:pt>
              <c:pt idx="38">
                <c:v>561</c:v>
              </c:pt>
              <c:pt idx="39">
                <c:v>559</c:v>
              </c:pt>
              <c:pt idx="40">
                <c:v>555</c:v>
              </c:pt>
              <c:pt idx="41">
                <c:v>556</c:v>
              </c:pt>
              <c:pt idx="42">
                <c:v>562</c:v>
              </c:pt>
              <c:pt idx="43">
                <c:v>568</c:v>
              </c:pt>
              <c:pt idx="44">
                <c:v>576</c:v>
              </c:pt>
              <c:pt idx="45">
                <c:v>586</c:v>
              </c:pt>
              <c:pt idx="46">
                <c:v>592</c:v>
              </c:pt>
              <c:pt idx="47">
                <c:v>597</c:v>
              </c:pt>
              <c:pt idx="48">
                <c:v>601</c:v>
              </c:pt>
              <c:pt idx="49">
                <c:v>607</c:v>
              </c:pt>
              <c:pt idx="50">
                <c:v>611</c:v>
              </c:pt>
              <c:pt idx="51">
                <c:v>612</c:v>
              </c:pt>
              <c:pt idx="52">
                <c:v>612</c:v>
              </c:pt>
              <c:pt idx="53">
                <c:v>615</c:v>
              </c:pt>
              <c:pt idx="54">
                <c:v>619</c:v>
              </c:pt>
              <c:pt idx="55">
                <c:v>615</c:v>
              </c:pt>
              <c:pt idx="56">
                <c:v>600</c:v>
              </c:pt>
              <c:pt idx="57">
                <c:v>589</c:v>
              </c:pt>
              <c:pt idx="58">
                <c:v>585</c:v>
              </c:pt>
              <c:pt idx="59">
                <c:v>582</c:v>
              </c:pt>
              <c:pt idx="60">
                <c:v>582</c:v>
              </c:pt>
              <c:pt idx="61">
                <c:v>582</c:v>
              </c:pt>
              <c:pt idx="62">
                <c:v>588</c:v>
              </c:pt>
              <c:pt idx="63">
                <c:v>594</c:v>
              </c:pt>
              <c:pt idx="64">
                <c:v>603</c:v>
              </c:pt>
              <c:pt idx="65">
                <c:v>604</c:v>
              </c:pt>
              <c:pt idx="66">
                <c:v>601</c:v>
              </c:pt>
              <c:pt idx="67">
                <c:v>598</c:v>
              </c:pt>
              <c:pt idx="68">
                <c:v>596</c:v>
              </c:pt>
              <c:pt idx="69">
                <c:v>593</c:v>
              </c:pt>
              <c:pt idx="70">
                <c:v>585</c:v>
              </c:pt>
              <c:pt idx="71">
                <c:v>573</c:v>
              </c:pt>
              <c:pt idx="72">
                <c:v>563</c:v>
              </c:pt>
              <c:pt idx="73">
                <c:v>557</c:v>
              </c:pt>
              <c:pt idx="74">
                <c:v>553</c:v>
              </c:pt>
              <c:pt idx="75">
                <c:v>552</c:v>
              </c:pt>
              <c:pt idx="76">
                <c:v>550</c:v>
              </c:pt>
              <c:pt idx="77">
                <c:v>548</c:v>
              </c:pt>
              <c:pt idx="78">
                <c:v>547</c:v>
              </c:pt>
              <c:pt idx="79">
                <c:v>547</c:v>
              </c:pt>
              <c:pt idx="80">
                <c:v>547</c:v>
              </c:pt>
              <c:pt idx="81">
                <c:v>549</c:v>
              </c:pt>
              <c:pt idx="82">
                <c:v>549</c:v>
              </c:pt>
              <c:pt idx="83">
                <c:v>549</c:v>
              </c:pt>
              <c:pt idx="84">
                <c:v>557</c:v>
              </c:pt>
              <c:pt idx="85">
                <c:v>559</c:v>
              </c:pt>
              <c:pt idx="86">
                <c:v>559</c:v>
              </c:pt>
              <c:pt idx="87">
                <c:v>567</c:v>
              </c:pt>
              <c:pt idx="88">
                <c:v>567</c:v>
              </c:pt>
              <c:pt idx="89">
                <c:v>572</c:v>
              </c:pt>
              <c:pt idx="90">
                <c:v>572</c:v>
              </c:pt>
              <c:pt idx="91">
                <c:v>573</c:v>
              </c:pt>
              <c:pt idx="92">
                <c:v>574</c:v>
              </c:pt>
              <c:pt idx="93">
                <c:v>577</c:v>
              </c:pt>
              <c:pt idx="94">
                <c:v>582</c:v>
              </c:pt>
              <c:pt idx="95">
                <c:v>591</c:v>
              </c:pt>
              <c:pt idx="96">
                <c:v>599</c:v>
              </c:pt>
              <c:pt idx="97">
                <c:v>603</c:v>
              </c:pt>
              <c:pt idx="98">
                <c:v>605</c:v>
              </c:pt>
              <c:pt idx="99">
                <c:v>606</c:v>
              </c:pt>
              <c:pt idx="100">
                <c:v>607</c:v>
              </c:pt>
              <c:pt idx="101">
                <c:v>607</c:v>
              </c:pt>
              <c:pt idx="102">
                <c:v>613</c:v>
              </c:pt>
              <c:pt idx="103">
                <c:v>613</c:v>
              </c:pt>
              <c:pt idx="104">
                <c:v>612</c:v>
              </c:pt>
              <c:pt idx="105">
                <c:v>608</c:v>
              </c:pt>
              <c:pt idx="106">
                <c:v>600</c:v>
              </c:pt>
              <c:pt idx="107">
                <c:v>592</c:v>
              </c:pt>
              <c:pt idx="108">
                <c:v>588</c:v>
              </c:pt>
              <c:pt idx="109">
                <c:v>584</c:v>
              </c:pt>
              <c:pt idx="110">
                <c:v>580</c:v>
              </c:pt>
              <c:pt idx="111">
                <c:v>581</c:v>
              </c:pt>
              <c:pt idx="112">
                <c:v>581</c:v>
              </c:pt>
              <c:pt idx="113">
                <c:v>583</c:v>
              </c:pt>
              <c:pt idx="114">
                <c:v>590</c:v>
              </c:pt>
              <c:pt idx="115">
                <c:v>597</c:v>
              </c:pt>
              <c:pt idx="116">
                <c:v>605</c:v>
              </c:pt>
              <c:pt idx="117">
                <c:v>608</c:v>
              </c:pt>
              <c:pt idx="118">
                <c:v>614</c:v>
              </c:pt>
              <c:pt idx="119">
                <c:v>626</c:v>
              </c:pt>
              <c:pt idx="120">
                <c:v>629</c:v>
              </c:pt>
              <c:pt idx="121">
                <c:v>633</c:v>
              </c:pt>
              <c:pt idx="122">
                <c:v>633</c:v>
              </c:pt>
              <c:pt idx="123">
                <c:v>631</c:v>
              </c:pt>
              <c:pt idx="124">
                <c:v>624</c:v>
              </c:pt>
              <c:pt idx="125">
                <c:v>624</c:v>
              </c:pt>
              <c:pt idx="126">
                <c:v>612</c:v>
              </c:pt>
              <c:pt idx="127">
                <c:v>612</c:v>
              </c:pt>
              <c:pt idx="128">
                <c:v>609</c:v>
              </c:pt>
              <c:pt idx="129">
                <c:v>604</c:v>
              </c:pt>
              <c:pt idx="130">
                <c:v>597</c:v>
              </c:pt>
              <c:pt idx="131">
                <c:v>595</c:v>
              </c:pt>
              <c:pt idx="132">
                <c:v>592</c:v>
              </c:pt>
              <c:pt idx="133">
                <c:v>592</c:v>
              </c:pt>
              <c:pt idx="134">
                <c:v>588</c:v>
              </c:pt>
              <c:pt idx="135">
                <c:v>588</c:v>
              </c:pt>
              <c:pt idx="136">
                <c:v>587</c:v>
              </c:pt>
              <c:pt idx="137">
                <c:v>586</c:v>
              </c:pt>
              <c:pt idx="138">
                <c:v>591</c:v>
              </c:pt>
              <c:pt idx="139">
                <c:v>596</c:v>
              </c:pt>
              <c:pt idx="140">
                <c:v>600</c:v>
              </c:pt>
              <c:pt idx="141">
                <c:v>600</c:v>
              </c:pt>
              <c:pt idx="142">
                <c:v>611</c:v>
              </c:pt>
              <c:pt idx="143">
                <c:v>613</c:v>
              </c:pt>
              <c:pt idx="144">
                <c:v>619</c:v>
              </c:pt>
              <c:pt idx="145">
                <c:v>625</c:v>
              </c:pt>
              <c:pt idx="146">
                <c:v>630</c:v>
              </c:pt>
              <c:pt idx="147">
                <c:v>631</c:v>
              </c:pt>
              <c:pt idx="148">
                <c:v>633</c:v>
              </c:pt>
              <c:pt idx="149">
                <c:v>634</c:v>
              </c:pt>
              <c:pt idx="150">
                <c:v>634</c:v>
              </c:pt>
              <c:pt idx="151">
                <c:v>637</c:v>
              </c:pt>
              <c:pt idx="152">
                <c:v>641</c:v>
              </c:pt>
              <c:pt idx="153">
                <c:v>641</c:v>
              </c:pt>
              <c:pt idx="154">
                <c:v>645</c:v>
              </c:pt>
              <c:pt idx="155">
                <c:v>649</c:v>
              </c:pt>
              <c:pt idx="156">
                <c:v>649</c:v>
              </c:pt>
              <c:pt idx="157">
                <c:v>642</c:v>
              </c:pt>
              <c:pt idx="158">
                <c:v>641</c:v>
              </c:pt>
              <c:pt idx="159">
                <c:v>637</c:v>
              </c:pt>
              <c:pt idx="160">
                <c:v>636</c:v>
              </c:pt>
              <c:pt idx="161">
                <c:v>636</c:v>
              </c:pt>
              <c:pt idx="162">
                <c:v>637</c:v>
              </c:pt>
              <c:pt idx="163">
                <c:v>633</c:v>
              </c:pt>
              <c:pt idx="164">
                <c:v>630</c:v>
              </c:pt>
              <c:pt idx="165">
                <c:v>628</c:v>
              </c:pt>
              <c:pt idx="166">
                <c:v>625</c:v>
              </c:pt>
              <c:pt idx="167">
                <c:v>623</c:v>
              </c:pt>
              <c:pt idx="168">
                <c:v>623</c:v>
              </c:pt>
              <c:pt idx="169">
                <c:v>628</c:v>
              </c:pt>
              <c:pt idx="170">
                <c:v>630</c:v>
              </c:pt>
              <c:pt idx="171">
                <c:v>632</c:v>
              </c:pt>
              <c:pt idx="172">
                <c:v>631</c:v>
              </c:pt>
              <c:pt idx="173">
                <c:v>627</c:v>
              </c:pt>
              <c:pt idx="174">
                <c:v>620</c:v>
              </c:pt>
              <c:pt idx="175">
                <c:v>617</c:v>
              </c:pt>
              <c:pt idx="176">
                <c:v>611</c:v>
              </c:pt>
              <c:pt idx="177">
                <c:v>608</c:v>
              </c:pt>
              <c:pt idx="178">
                <c:v>594</c:v>
              </c:pt>
              <c:pt idx="179">
                <c:v>587</c:v>
              </c:pt>
              <c:pt idx="180">
                <c:v>582</c:v>
              </c:pt>
              <c:pt idx="181">
                <c:v>577</c:v>
              </c:pt>
              <c:pt idx="182">
                <c:v>575</c:v>
              </c:pt>
              <c:pt idx="183">
                <c:v>579</c:v>
              </c:pt>
              <c:pt idx="184">
                <c:v>579</c:v>
              </c:pt>
              <c:pt idx="185">
                <c:v>581</c:v>
              </c:pt>
              <c:pt idx="186">
                <c:v>584</c:v>
              </c:pt>
              <c:pt idx="187">
                <c:v>588</c:v>
              </c:pt>
              <c:pt idx="188">
                <c:v>593</c:v>
              </c:pt>
              <c:pt idx="189">
                <c:v>599</c:v>
              </c:pt>
              <c:pt idx="190">
                <c:v>606</c:v>
              </c:pt>
              <c:pt idx="191">
                <c:v>608</c:v>
              </c:pt>
              <c:pt idx="192">
                <c:v>610</c:v>
              </c:pt>
              <c:pt idx="193">
                <c:v>616</c:v>
              </c:pt>
              <c:pt idx="194">
                <c:v>629</c:v>
              </c:pt>
              <c:pt idx="195">
                <c:v>630</c:v>
              </c:pt>
              <c:pt idx="196">
                <c:v>630</c:v>
              </c:pt>
              <c:pt idx="197">
                <c:v>633</c:v>
              </c:pt>
              <c:pt idx="198">
                <c:v>633</c:v>
              </c:pt>
              <c:pt idx="199">
                <c:v>633</c:v>
              </c:pt>
              <c:pt idx="200">
                <c:v>633</c:v>
              </c:pt>
              <c:pt idx="201">
                <c:v>636</c:v>
              </c:pt>
              <c:pt idx="202">
                <c:v>638</c:v>
              </c:pt>
              <c:pt idx="203">
                <c:v>639</c:v>
              </c:pt>
              <c:pt idx="204">
                <c:v>637</c:v>
              </c:pt>
              <c:pt idx="205">
                <c:v>632</c:v>
              </c:pt>
              <c:pt idx="206">
                <c:v>631</c:v>
              </c:pt>
              <c:pt idx="207">
                <c:v>629</c:v>
              </c:pt>
              <c:pt idx="208">
                <c:v>627</c:v>
              </c:pt>
              <c:pt idx="209">
                <c:v>623</c:v>
              </c:pt>
              <c:pt idx="210">
                <c:v>623</c:v>
              </c:pt>
              <c:pt idx="211">
                <c:v>598</c:v>
              </c:pt>
              <c:pt idx="212">
                <c:v>582</c:v>
              </c:pt>
              <c:pt idx="213">
                <c:v>577</c:v>
              </c:pt>
              <c:pt idx="214">
                <c:v>568</c:v>
              </c:pt>
              <c:pt idx="215">
                <c:v>552</c:v>
              </c:pt>
              <c:pt idx="216">
                <c:v>548</c:v>
              </c:pt>
              <c:pt idx="217">
                <c:v>547</c:v>
              </c:pt>
              <c:pt idx="218">
                <c:v>559</c:v>
              </c:pt>
              <c:pt idx="219">
                <c:v>567</c:v>
              </c:pt>
              <c:pt idx="220">
                <c:v>589</c:v>
              </c:pt>
              <c:pt idx="221">
                <c:v>611</c:v>
              </c:pt>
              <c:pt idx="222">
                <c:v>614</c:v>
              </c:pt>
              <c:pt idx="223">
                <c:v>620</c:v>
              </c:pt>
              <c:pt idx="224">
                <c:v>624</c:v>
              </c:pt>
              <c:pt idx="225">
                <c:v>623</c:v>
              </c:pt>
              <c:pt idx="226">
                <c:v>623</c:v>
              </c:pt>
              <c:pt idx="227">
                <c:v>621</c:v>
              </c:pt>
              <c:pt idx="253" formatCode="General">
                <c:v>0</c:v>
              </c:pt>
            </c:numLit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578.07460000000003</c:v>
              </c:pt>
              <c:pt idx="1">
                <c:v>578.07460000000003</c:v>
              </c:pt>
              <c:pt idx="2">
                <c:v>578.1</c:v>
              </c:pt>
              <c:pt idx="3">
                <c:v>365.25</c:v>
              </c:pt>
              <c:pt idx="4">
                <c:v>365.25</c:v>
              </c:pt>
              <c:pt idx="5">
                <c:v>365.25</c:v>
              </c:pt>
              <c:pt idx="6">
                <c:v>365.25</c:v>
              </c:pt>
              <c:pt idx="7">
                <c:v>365.25</c:v>
              </c:pt>
              <c:pt idx="8">
                <c:v>365.25</c:v>
              </c:pt>
              <c:pt idx="9">
                <c:v>365.25</c:v>
              </c:pt>
              <c:pt idx="10">
                <c:v>365.25</c:v>
              </c:pt>
              <c:pt idx="11">
                <c:v>309.13</c:v>
              </c:pt>
              <c:pt idx="12">
                <c:v>445.86</c:v>
              </c:pt>
              <c:pt idx="13">
                <c:v>443.82</c:v>
              </c:pt>
              <c:pt idx="14">
                <c:v>443.82</c:v>
              </c:pt>
              <c:pt idx="15">
                <c:v>443.82</c:v>
              </c:pt>
              <c:pt idx="16">
                <c:v>330.55</c:v>
              </c:pt>
              <c:pt idx="17">
                <c:v>351.98</c:v>
              </c:pt>
              <c:pt idx="18">
                <c:v>351.98</c:v>
              </c:pt>
              <c:pt idx="19">
                <c:v>351.98</c:v>
              </c:pt>
              <c:pt idx="20">
                <c:v>330.55</c:v>
              </c:pt>
              <c:pt idx="21">
                <c:v>330.55</c:v>
              </c:pt>
              <c:pt idx="22">
                <c:v>330.55</c:v>
              </c:pt>
              <c:pt idx="23">
                <c:v>351.98</c:v>
              </c:pt>
              <c:pt idx="24">
                <c:v>359.13</c:v>
              </c:pt>
              <c:pt idx="25">
                <c:v>276.47000000000003</c:v>
              </c:pt>
              <c:pt idx="26">
                <c:v>276.47000000000003</c:v>
              </c:pt>
              <c:pt idx="27">
                <c:v>276.47000000000003</c:v>
              </c:pt>
              <c:pt idx="28">
                <c:v>276.47000000000003</c:v>
              </c:pt>
              <c:pt idx="29">
                <c:v>351.98</c:v>
              </c:pt>
              <c:pt idx="30">
                <c:v>351.98</c:v>
              </c:pt>
              <c:pt idx="31">
                <c:v>351.98</c:v>
              </c:pt>
              <c:pt idx="32">
                <c:v>382.59</c:v>
              </c:pt>
              <c:pt idx="33">
                <c:v>382.59</c:v>
              </c:pt>
              <c:pt idx="34">
                <c:v>382.59</c:v>
              </c:pt>
              <c:pt idx="35">
                <c:v>383.62</c:v>
              </c:pt>
              <c:pt idx="36">
                <c:v>325.45</c:v>
              </c:pt>
              <c:pt idx="37">
                <c:v>325.45</c:v>
              </c:pt>
              <c:pt idx="38">
                <c:v>373.41</c:v>
              </c:pt>
              <c:pt idx="39">
                <c:v>398.92</c:v>
              </c:pt>
              <c:pt idx="40">
                <c:v>398.92</c:v>
              </c:pt>
              <c:pt idx="41">
                <c:v>373.41</c:v>
              </c:pt>
              <c:pt idx="42">
                <c:v>351.98</c:v>
              </c:pt>
              <c:pt idx="43">
                <c:v>351.98</c:v>
              </c:pt>
              <c:pt idx="44">
                <c:v>309.13</c:v>
              </c:pt>
              <c:pt idx="45">
                <c:v>309.13</c:v>
              </c:pt>
              <c:pt idx="46">
                <c:v>309.13</c:v>
              </c:pt>
              <c:pt idx="47">
                <c:v>309.13</c:v>
              </c:pt>
              <c:pt idx="48">
                <c:v>309.13</c:v>
              </c:pt>
              <c:pt idx="49">
                <c:v>309.13</c:v>
              </c:pt>
              <c:pt idx="50">
                <c:v>687.31</c:v>
              </c:pt>
              <c:pt idx="51">
                <c:v>687.31</c:v>
              </c:pt>
              <c:pt idx="52">
                <c:v>687.31</c:v>
              </c:pt>
              <c:pt idx="53">
                <c:v>687.31</c:v>
              </c:pt>
              <c:pt idx="54">
                <c:v>309.48</c:v>
              </c:pt>
              <c:pt idx="55">
                <c:v>309.48</c:v>
              </c:pt>
              <c:pt idx="56">
                <c:v>309.48</c:v>
              </c:pt>
              <c:pt idx="57">
                <c:v>309.48</c:v>
              </c:pt>
              <c:pt idx="58">
                <c:v>309.48</c:v>
              </c:pt>
              <c:pt idx="59">
                <c:v>509.48</c:v>
              </c:pt>
              <c:pt idx="60">
                <c:v>288.05</c:v>
              </c:pt>
              <c:pt idx="61">
                <c:v>288.05</c:v>
              </c:pt>
              <c:pt idx="62">
                <c:v>288.05</c:v>
              </c:pt>
              <c:pt idx="63">
                <c:v>464.5</c:v>
              </c:pt>
              <c:pt idx="64">
                <c:v>475.4</c:v>
              </c:pt>
              <c:pt idx="65">
                <c:v>469.69</c:v>
              </c:pt>
              <c:pt idx="66">
                <c:v>469.69</c:v>
              </c:pt>
              <c:pt idx="67">
                <c:v>469.69</c:v>
              </c:pt>
              <c:pt idx="68">
                <c:v>469.69</c:v>
              </c:pt>
              <c:pt idx="69">
                <c:v>469.69</c:v>
              </c:pt>
              <c:pt idx="70">
                <c:v>469.69</c:v>
              </c:pt>
              <c:pt idx="71">
                <c:v>352.34</c:v>
              </c:pt>
              <c:pt idx="72">
                <c:v>333.97</c:v>
              </c:pt>
              <c:pt idx="73">
                <c:v>333.97</c:v>
              </c:pt>
              <c:pt idx="74">
                <c:v>333.97</c:v>
              </c:pt>
              <c:pt idx="75">
                <c:v>330.91</c:v>
              </c:pt>
              <c:pt idx="76">
                <c:v>348.26</c:v>
              </c:pt>
              <c:pt idx="77">
                <c:v>348.26</c:v>
              </c:pt>
              <c:pt idx="78">
                <c:v>366.63</c:v>
              </c:pt>
              <c:pt idx="79">
                <c:v>366.63</c:v>
              </c:pt>
              <c:pt idx="80">
                <c:v>370.71</c:v>
              </c:pt>
              <c:pt idx="81">
                <c:v>370.71</c:v>
              </c:pt>
              <c:pt idx="82">
                <c:v>370.71</c:v>
              </c:pt>
              <c:pt idx="83">
                <c:v>370.71</c:v>
              </c:pt>
              <c:pt idx="84">
                <c:v>380.91</c:v>
              </c:pt>
              <c:pt idx="85">
                <c:v>370.71</c:v>
              </c:pt>
              <c:pt idx="86">
                <c:v>370.71</c:v>
              </c:pt>
              <c:pt idx="87">
                <c:v>370.71</c:v>
              </c:pt>
              <c:pt idx="88">
                <c:v>370.71</c:v>
              </c:pt>
              <c:pt idx="89">
                <c:v>370.71</c:v>
              </c:pt>
              <c:pt idx="90">
                <c:v>370.71</c:v>
              </c:pt>
              <c:pt idx="91">
                <c:v>370.71</c:v>
              </c:pt>
              <c:pt idx="92">
                <c:v>370.71</c:v>
              </c:pt>
              <c:pt idx="93">
                <c:v>370.71</c:v>
              </c:pt>
              <c:pt idx="94">
                <c:v>374.79</c:v>
              </c:pt>
              <c:pt idx="95">
                <c:v>374.79</c:v>
              </c:pt>
              <c:pt idx="96">
                <c:v>374.79</c:v>
              </c:pt>
              <c:pt idx="97">
                <c:v>370.71</c:v>
              </c:pt>
              <c:pt idx="98">
                <c:v>370.71</c:v>
              </c:pt>
              <c:pt idx="99">
                <c:v>324.79000000000002</c:v>
              </c:pt>
              <c:pt idx="100">
                <c:v>324.79000000000002</c:v>
              </c:pt>
              <c:pt idx="101">
                <c:v>324.79000000000002</c:v>
              </c:pt>
              <c:pt idx="102">
                <c:v>324.79000000000002</c:v>
              </c:pt>
              <c:pt idx="103">
                <c:v>324.79000000000002</c:v>
              </c:pt>
              <c:pt idx="104">
                <c:v>324.79000000000002</c:v>
              </c:pt>
              <c:pt idx="105">
                <c:v>324.79000000000002</c:v>
              </c:pt>
              <c:pt idx="106">
                <c:v>324.79000000000002</c:v>
              </c:pt>
              <c:pt idx="107">
                <c:v>324.79000000000002</c:v>
              </c:pt>
              <c:pt idx="108">
                <c:v>324.79000000000002</c:v>
              </c:pt>
              <c:pt idx="109">
                <c:v>324.79000000000002</c:v>
              </c:pt>
              <c:pt idx="110">
                <c:v>324.79000000000002</c:v>
              </c:pt>
              <c:pt idx="111">
                <c:v>324.79000000000002</c:v>
              </c:pt>
              <c:pt idx="112">
                <c:v>324.79000000000002</c:v>
              </c:pt>
              <c:pt idx="113">
                <c:v>324.79000000000002</c:v>
              </c:pt>
              <c:pt idx="114">
                <c:v>324.79000000000002</c:v>
              </c:pt>
              <c:pt idx="115">
                <c:v>324.79000000000002</c:v>
              </c:pt>
              <c:pt idx="116">
                <c:v>324.79000000000002</c:v>
              </c:pt>
              <c:pt idx="117">
                <c:v>324.79000000000002</c:v>
              </c:pt>
              <c:pt idx="118">
                <c:v>552.91</c:v>
              </c:pt>
              <c:pt idx="119">
                <c:v>514.1</c:v>
              </c:pt>
              <c:pt idx="120">
                <c:v>515.99</c:v>
              </c:pt>
              <c:pt idx="121">
                <c:v>515.99</c:v>
              </c:pt>
              <c:pt idx="122">
                <c:v>515.99</c:v>
              </c:pt>
              <c:pt idx="123">
                <c:v>515.99</c:v>
              </c:pt>
              <c:pt idx="124">
                <c:v>460.89</c:v>
              </c:pt>
              <c:pt idx="125">
                <c:v>460.89</c:v>
              </c:pt>
              <c:pt idx="126">
                <c:v>460.89</c:v>
              </c:pt>
              <c:pt idx="127">
                <c:v>460.89</c:v>
              </c:pt>
              <c:pt idx="128">
                <c:v>460.89</c:v>
              </c:pt>
              <c:pt idx="129">
                <c:v>460.89</c:v>
              </c:pt>
              <c:pt idx="130">
                <c:v>460.89</c:v>
              </c:pt>
              <c:pt idx="131">
                <c:v>460.89</c:v>
              </c:pt>
              <c:pt idx="132">
                <c:v>460.89</c:v>
              </c:pt>
              <c:pt idx="133">
                <c:v>460.89</c:v>
              </c:pt>
              <c:pt idx="134">
                <c:v>438.44</c:v>
              </c:pt>
              <c:pt idx="135">
                <c:v>438.44</c:v>
              </c:pt>
              <c:pt idx="136">
                <c:v>460.89</c:v>
              </c:pt>
              <c:pt idx="137">
                <c:v>457.82</c:v>
              </c:pt>
              <c:pt idx="138">
                <c:v>457.82</c:v>
              </c:pt>
              <c:pt idx="139">
                <c:v>457.82</c:v>
              </c:pt>
              <c:pt idx="140">
                <c:v>442.52</c:v>
              </c:pt>
              <c:pt idx="141">
                <c:v>433.34</c:v>
              </c:pt>
              <c:pt idx="142">
                <c:v>433.34</c:v>
              </c:pt>
              <c:pt idx="143">
                <c:v>433.34</c:v>
              </c:pt>
              <c:pt idx="144">
                <c:v>433.34</c:v>
              </c:pt>
              <c:pt idx="145">
                <c:v>417.01</c:v>
              </c:pt>
              <c:pt idx="146">
                <c:v>395.58</c:v>
              </c:pt>
              <c:pt idx="147">
                <c:v>374.15</c:v>
              </c:pt>
              <c:pt idx="148">
                <c:v>374.15</c:v>
              </c:pt>
              <c:pt idx="149">
                <c:v>374.15</c:v>
              </c:pt>
              <c:pt idx="150">
                <c:v>374.15</c:v>
              </c:pt>
              <c:pt idx="151">
                <c:v>415.99</c:v>
              </c:pt>
              <c:pt idx="152">
                <c:v>415.99</c:v>
              </c:pt>
              <c:pt idx="153">
                <c:v>415.99</c:v>
              </c:pt>
              <c:pt idx="154">
                <c:v>740.48</c:v>
              </c:pt>
              <c:pt idx="155">
                <c:v>740.48</c:v>
              </c:pt>
              <c:pt idx="156">
                <c:v>740.48</c:v>
              </c:pt>
              <c:pt idx="157">
                <c:v>740.48</c:v>
              </c:pt>
              <c:pt idx="158">
                <c:v>740.48</c:v>
              </c:pt>
              <c:pt idx="159">
                <c:v>740.48</c:v>
              </c:pt>
              <c:pt idx="160">
                <c:v>436.89</c:v>
              </c:pt>
              <c:pt idx="161">
                <c:v>515.47</c:v>
              </c:pt>
              <c:pt idx="162">
                <c:v>515.47</c:v>
              </c:pt>
              <c:pt idx="163">
                <c:v>459.34</c:v>
              </c:pt>
              <c:pt idx="164">
                <c:v>459.34</c:v>
              </c:pt>
              <c:pt idx="165">
                <c:v>459.34</c:v>
              </c:pt>
              <c:pt idx="166">
                <c:v>459.34</c:v>
              </c:pt>
              <c:pt idx="167">
                <c:v>555.26</c:v>
              </c:pt>
              <c:pt idx="168">
                <c:v>583.79</c:v>
              </c:pt>
              <c:pt idx="169">
                <c:v>542</c:v>
              </c:pt>
              <c:pt idx="170">
                <c:v>644.44000000000005</c:v>
              </c:pt>
              <c:pt idx="171">
                <c:v>644.44000000000005</c:v>
              </c:pt>
              <c:pt idx="172">
                <c:v>644.44000000000005</c:v>
              </c:pt>
              <c:pt idx="173">
                <c:v>479.75</c:v>
              </c:pt>
              <c:pt idx="174">
                <c:v>479.75</c:v>
              </c:pt>
              <c:pt idx="175">
                <c:v>511.38</c:v>
              </c:pt>
              <c:pt idx="176">
                <c:v>511.38</c:v>
              </c:pt>
              <c:pt idx="177">
                <c:v>481.89</c:v>
              </c:pt>
              <c:pt idx="178">
                <c:v>481.89</c:v>
              </c:pt>
              <c:pt idx="179">
                <c:v>481.89</c:v>
              </c:pt>
              <c:pt idx="180">
                <c:v>481.89</c:v>
              </c:pt>
              <c:pt idx="181">
                <c:v>481.79</c:v>
              </c:pt>
              <c:pt idx="182">
                <c:v>481.79</c:v>
              </c:pt>
              <c:pt idx="183">
                <c:v>481.79</c:v>
              </c:pt>
              <c:pt idx="184">
                <c:v>481.89</c:v>
              </c:pt>
              <c:pt idx="185">
                <c:v>481.89</c:v>
              </c:pt>
              <c:pt idx="186">
                <c:v>481.89</c:v>
              </c:pt>
              <c:pt idx="187">
                <c:v>481.89</c:v>
              </c:pt>
              <c:pt idx="188">
                <c:v>467.51</c:v>
              </c:pt>
              <c:pt idx="189">
                <c:v>528.73</c:v>
              </c:pt>
              <c:pt idx="190">
                <c:v>459.34</c:v>
              </c:pt>
              <c:pt idx="191">
                <c:v>436.89</c:v>
              </c:pt>
              <c:pt idx="192">
                <c:v>459.34</c:v>
              </c:pt>
              <c:pt idx="193">
                <c:v>459.34</c:v>
              </c:pt>
              <c:pt idx="194">
                <c:v>459.34</c:v>
              </c:pt>
              <c:pt idx="195">
                <c:v>459.34</c:v>
              </c:pt>
              <c:pt idx="196">
                <c:v>443.02</c:v>
              </c:pt>
              <c:pt idx="197">
                <c:v>406.28</c:v>
              </c:pt>
              <c:pt idx="198">
                <c:v>447.1</c:v>
              </c:pt>
              <c:pt idx="199">
                <c:v>414.45</c:v>
              </c:pt>
              <c:pt idx="200">
                <c:v>412.4</c:v>
              </c:pt>
              <c:pt idx="201">
                <c:v>412.4</c:v>
              </c:pt>
              <c:pt idx="202">
                <c:v>406.28</c:v>
              </c:pt>
              <c:pt idx="203">
                <c:v>425.47</c:v>
              </c:pt>
              <c:pt idx="204">
                <c:v>421.59</c:v>
              </c:pt>
              <c:pt idx="205">
                <c:v>421.59</c:v>
              </c:pt>
              <c:pt idx="206">
                <c:v>680.47</c:v>
              </c:pt>
              <c:pt idx="207">
                <c:v>680.47</c:v>
              </c:pt>
              <c:pt idx="208">
                <c:v>680.47</c:v>
              </c:pt>
              <c:pt idx="209">
                <c:v>680.47</c:v>
              </c:pt>
              <c:pt idx="210">
                <c:v>680.47</c:v>
              </c:pt>
              <c:pt idx="211">
                <c:v>680.47</c:v>
              </c:pt>
              <c:pt idx="212">
                <c:v>680.47</c:v>
              </c:pt>
              <c:pt idx="213">
                <c:v>680.47</c:v>
              </c:pt>
              <c:pt idx="214">
                <c:v>680.47</c:v>
              </c:pt>
              <c:pt idx="215">
                <c:v>692.58</c:v>
              </c:pt>
              <c:pt idx="216">
                <c:v>392.58</c:v>
              </c:pt>
              <c:pt idx="217">
                <c:v>392.73</c:v>
              </c:pt>
              <c:pt idx="218">
                <c:v>392.73</c:v>
              </c:pt>
              <c:pt idx="219">
                <c:v>489.32</c:v>
              </c:pt>
              <c:pt idx="220">
                <c:v>474.14</c:v>
              </c:pt>
              <c:pt idx="221">
                <c:v>508.62</c:v>
              </c:pt>
              <c:pt idx="222">
                <c:v>461.81</c:v>
              </c:pt>
              <c:pt idx="223">
                <c:v>461.81</c:v>
              </c:pt>
              <c:pt idx="224">
                <c:v>437.61</c:v>
              </c:pt>
              <c:pt idx="225">
                <c:v>437.61</c:v>
              </c:pt>
              <c:pt idx="226">
                <c:v>437.61</c:v>
              </c:pt>
              <c:pt idx="227">
                <c:v>437.61</c:v>
              </c:pt>
              <c:pt idx="253" formatCode="General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92736"/>
        <c:axId val="229107200"/>
      </c:lineChart>
      <c:catAx>
        <c:axId val="2290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10720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29107200"/>
        <c:scaling>
          <c:orientation val="minMax"/>
          <c:max val="799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7.9744816586921844E-3"/>
              <c:y val="0.43872820245295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092736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89314194577347"/>
          <c:y val="0.16046081196372192"/>
          <c:w val="0.2232854864433812"/>
          <c:h val="7.312129462078109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Heavy Lamb carcases</a:t>
            </a:r>
          </a:p>
        </c:rich>
      </c:tx>
      <c:layout>
        <c:manualLayout>
          <c:xMode val="edge"/>
          <c:yMode val="edge"/>
          <c:x val="0.15248796147672553"/>
          <c:y val="2.9065794741758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13494827928779099"/>
          <c:w val="0.8362760834670947"/>
          <c:h val="0.77231938300089609"/>
        </c:manualLayout>
      </c:layout>
      <c:lineChart>
        <c:grouping val="standard"/>
        <c:varyColors val="0"/>
        <c:ser>
          <c:idx val="4"/>
          <c:order val="0"/>
          <c:tx>
            <c:v>UK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325.57480000000004</c:v>
              </c:pt>
              <c:pt idx="1">
                <c:v>368.24770000000001</c:v>
              </c:pt>
              <c:pt idx="2">
                <c:v>385.04500000000002</c:v>
              </c:pt>
              <c:pt idx="3">
                <c:v>372.2</c:v>
              </c:pt>
              <c:pt idx="4">
                <c:v>374.0224</c:v>
              </c:pt>
              <c:pt idx="5">
                <c:v>411.71340000000004</c:v>
              </c:pt>
              <c:pt idx="6">
                <c:v>416.20609999999999</c:v>
              </c:pt>
              <c:pt idx="7">
                <c:v>417.9049</c:v>
              </c:pt>
              <c:pt idx="8">
                <c:v>411.48080000000004</c:v>
              </c:pt>
              <c:pt idx="9">
                <c:v>409.12909999999999</c:v>
              </c:pt>
              <c:pt idx="10">
                <c:v>403.01910000000004</c:v>
              </c:pt>
              <c:pt idx="11">
                <c:v>400.53500000000003</c:v>
              </c:pt>
              <c:pt idx="12">
                <c:v>418.02070000000003</c:v>
              </c:pt>
              <c:pt idx="13">
                <c:v>442.93900000000002</c:v>
              </c:pt>
              <c:pt idx="14">
                <c:v>456.36100000000005</c:v>
              </c:pt>
              <c:pt idx="15">
                <c:v>463.84500000000003</c:v>
              </c:pt>
              <c:pt idx="16">
                <c:v>467.2475</c:v>
              </c:pt>
              <c:pt idx="17">
                <c:v>430.37400000000002</c:v>
              </c:pt>
              <c:pt idx="18">
                <c:v>454.66320000000002</c:v>
              </c:pt>
              <c:pt idx="19">
                <c:v>459.5111</c:v>
              </c:pt>
              <c:pt idx="20">
                <c:v>495.1816</c:v>
              </c:pt>
              <c:pt idx="21">
                <c:v>493.90190000000001</c:v>
              </c:pt>
              <c:pt idx="22">
                <c:v>486.96040000000005</c:v>
              </c:pt>
              <c:pt idx="23">
                <c:v>467.76190000000003</c:v>
              </c:pt>
              <c:pt idx="24">
                <c:v>434.10860000000002</c:v>
              </c:pt>
              <c:pt idx="25">
                <c:v>397.00229999999999</c:v>
              </c:pt>
              <c:pt idx="26">
                <c:v>377.05130000000003</c:v>
              </c:pt>
              <c:pt idx="27">
                <c:v>357.50400000000002</c:v>
              </c:pt>
              <c:pt idx="28">
                <c:v>371.04640000000001</c:v>
              </c:pt>
              <c:pt idx="29">
                <c:v>361.88720000000001</c:v>
              </c:pt>
              <c:pt idx="30">
                <c:v>357.1515</c:v>
              </c:pt>
              <c:pt idx="31">
                <c:v>365.63940000000002</c:v>
              </c:pt>
              <c:pt idx="32">
                <c:v>377.73140000000001</c:v>
              </c:pt>
              <c:pt idx="33">
                <c:v>374.86670000000004</c:v>
              </c:pt>
              <c:pt idx="34">
                <c:v>368.72620000000001</c:v>
              </c:pt>
              <c:pt idx="35">
                <c:v>362.99420000000003</c:v>
              </c:pt>
              <c:pt idx="36">
                <c:v>363.35490000000004</c:v>
              </c:pt>
              <c:pt idx="37">
                <c:v>363.79520000000002</c:v>
              </c:pt>
              <c:pt idx="38">
                <c:v>350.5933</c:v>
              </c:pt>
              <c:pt idx="39">
                <c:v>333.97180000000003</c:v>
              </c:pt>
              <c:pt idx="40">
                <c:v>366.95210000000003</c:v>
              </c:pt>
              <c:pt idx="41">
                <c:v>363.17580000000004</c:v>
              </c:pt>
              <c:pt idx="42">
                <c:v>340.00120000000004</c:v>
              </c:pt>
              <c:pt idx="43">
                <c:v>345.08789999999999</c:v>
              </c:pt>
              <c:pt idx="44">
                <c:v>354.41310000000004</c:v>
              </c:pt>
              <c:pt idx="45">
                <c:v>370.25940000000003</c:v>
              </c:pt>
              <c:pt idx="46">
                <c:v>433.93819999999999</c:v>
              </c:pt>
              <c:pt idx="47">
                <c:v>390.63240000000002</c:v>
              </c:pt>
              <c:pt idx="48">
                <c:v>401.21320000000003</c:v>
              </c:pt>
              <c:pt idx="49">
                <c:v>417.44920000000002</c:v>
              </c:pt>
              <c:pt idx="50">
                <c:v>423.88100000000003</c:v>
              </c:pt>
              <c:pt idx="51">
                <c:v>422.9479</c:v>
              </c:pt>
              <c:pt idx="52">
                <c:v>467.59290000000004</c:v>
              </c:pt>
              <c:pt idx="53">
                <c:v>464.63660000000004</c:v>
              </c:pt>
              <c:pt idx="54">
                <c:v>484.42440000000005</c:v>
              </c:pt>
              <c:pt idx="55">
                <c:v>464.96370000000002</c:v>
              </c:pt>
              <c:pt idx="56">
                <c:v>476.68850000000003</c:v>
              </c:pt>
              <c:pt idx="57">
                <c:v>479.43770000000001</c:v>
              </c:pt>
              <c:pt idx="58">
                <c:v>467.52340000000004</c:v>
              </c:pt>
              <c:pt idx="59">
                <c:v>468.0831</c:v>
              </c:pt>
              <c:pt idx="60">
                <c:v>459.8064</c:v>
              </c:pt>
              <c:pt idx="61">
                <c:v>450.92720000000003</c:v>
              </c:pt>
              <c:pt idx="62">
                <c:v>450.78770000000003</c:v>
              </c:pt>
              <c:pt idx="63">
                <c:v>454.45840000000004</c:v>
              </c:pt>
              <c:pt idx="64">
                <c:v>459.9452</c:v>
              </c:pt>
              <c:pt idx="65">
                <c:v>465.66800000000001</c:v>
              </c:pt>
              <c:pt idx="66">
                <c:v>493.06260000000003</c:v>
              </c:pt>
              <c:pt idx="67">
                <c:v>502.35550000000001</c:v>
              </c:pt>
              <c:pt idx="68">
                <c:v>493.02890000000002</c:v>
              </c:pt>
              <c:pt idx="69">
                <c:v>494.43080000000003</c:v>
              </c:pt>
              <c:pt idx="70">
                <c:v>499.34180000000003</c:v>
              </c:pt>
              <c:pt idx="71">
                <c:v>517.53629999999998</c:v>
              </c:pt>
              <c:pt idx="72">
                <c:v>508.53230000000002</c:v>
              </c:pt>
              <c:pt idx="73">
                <c:v>512.82810000000006</c:v>
              </c:pt>
              <c:pt idx="74">
                <c:v>510.93390000000005</c:v>
              </c:pt>
              <c:pt idx="75">
                <c:v>505.53090000000003</c:v>
              </c:pt>
              <c:pt idx="76">
                <c:v>463.0915</c:v>
              </c:pt>
              <c:pt idx="77">
                <c:v>442.50480000000005</c:v>
              </c:pt>
              <c:pt idx="78">
                <c:v>437.74280000000005</c:v>
              </c:pt>
              <c:pt idx="79">
                <c:v>412.22110000000004</c:v>
              </c:pt>
              <c:pt idx="80">
                <c:v>413.97730000000001</c:v>
              </c:pt>
              <c:pt idx="81">
                <c:v>420.65280000000001</c:v>
              </c:pt>
              <c:pt idx="82">
                <c:v>436.51420000000002</c:v>
              </c:pt>
              <c:pt idx="83">
                <c:v>441.78710000000001</c:v>
              </c:pt>
              <c:pt idx="84">
                <c:v>452.94760000000002</c:v>
              </c:pt>
              <c:pt idx="85">
                <c:v>443.19110000000001</c:v>
              </c:pt>
              <c:pt idx="86">
                <c:v>436.5111</c:v>
              </c:pt>
              <c:pt idx="87">
                <c:v>438.92320000000001</c:v>
              </c:pt>
              <c:pt idx="88">
                <c:v>439.9778</c:v>
              </c:pt>
              <c:pt idx="89">
                <c:v>423.40930000000003</c:v>
              </c:pt>
              <c:pt idx="90">
                <c:v>418.9547</c:v>
              </c:pt>
              <c:pt idx="91">
                <c:v>406.17560000000003</c:v>
              </c:pt>
              <c:pt idx="92">
                <c:v>397.30810000000002</c:v>
              </c:pt>
              <c:pt idx="93">
                <c:v>396.51620000000003</c:v>
              </c:pt>
              <c:pt idx="94">
                <c:v>401.44170000000003</c:v>
              </c:pt>
              <c:pt idx="95">
                <c:v>399.45870000000002</c:v>
              </c:pt>
              <c:pt idx="96">
                <c:v>410.02379999999999</c:v>
              </c:pt>
              <c:pt idx="97">
                <c:v>420.44050000000004</c:v>
              </c:pt>
              <c:pt idx="98">
                <c:v>421.73670000000004</c:v>
              </c:pt>
              <c:pt idx="99">
                <c:v>423.149</c:v>
              </c:pt>
              <c:pt idx="100">
                <c:v>440.20550000000003</c:v>
              </c:pt>
              <c:pt idx="101">
                <c:v>449.9538</c:v>
              </c:pt>
              <c:pt idx="102">
                <c:v>452.0908</c:v>
              </c:pt>
              <c:pt idx="103">
                <c:v>463.67160000000001</c:v>
              </c:pt>
              <c:pt idx="104">
                <c:v>469.97490000000005</c:v>
              </c:pt>
              <c:pt idx="105">
                <c:v>461.18010000000004</c:v>
              </c:pt>
              <c:pt idx="106">
                <c:v>461.54220000000004</c:v>
              </c:pt>
              <c:pt idx="107">
                <c:v>470.8184</c:v>
              </c:pt>
              <c:pt idx="108">
                <c:v>455.87690000000003</c:v>
              </c:pt>
              <c:pt idx="109">
                <c:v>458.83700000000005</c:v>
              </c:pt>
              <c:pt idx="110">
                <c:v>462.43780000000004</c:v>
              </c:pt>
              <c:pt idx="111">
                <c:v>473.54670000000004</c:v>
              </c:pt>
              <c:pt idx="112">
                <c:v>476.16130000000004</c:v>
              </c:pt>
              <c:pt idx="113">
                <c:v>484.93450000000001</c:v>
              </c:pt>
              <c:pt idx="114">
                <c:v>498.23140000000001</c:v>
              </c:pt>
              <c:pt idx="115">
                <c:v>517.56910000000005</c:v>
              </c:pt>
              <c:pt idx="116">
                <c:v>526.46780000000001</c:v>
              </c:pt>
              <c:pt idx="117">
                <c:v>530.61630000000002</c:v>
              </c:pt>
              <c:pt idx="118">
                <c:v>550.9846</c:v>
              </c:pt>
              <c:pt idx="119">
                <c:v>593.58270000000005</c:v>
              </c:pt>
              <c:pt idx="120" formatCode="#,##0.00">
                <c:v>593.74740000000008</c:v>
              </c:pt>
              <c:pt idx="121" formatCode="#,##0.00">
                <c:v>588.59249999999997</c:v>
              </c:pt>
              <c:pt idx="122" formatCode="#,##0.00">
                <c:v>590.36279999999999</c:v>
              </c:pt>
              <c:pt idx="123" formatCode="#,##0.00">
                <c:v>600.93389999999999</c:v>
              </c:pt>
              <c:pt idx="124" formatCode="#,##0.00">
                <c:v>634.43169999999998</c:v>
              </c:pt>
              <c:pt idx="125" formatCode="#,##0.00">
                <c:v>639.67780000000005</c:v>
              </c:pt>
              <c:pt idx="126" formatCode="#,##0.00">
                <c:v>559.87940000000003</c:v>
              </c:pt>
              <c:pt idx="127" formatCode="#,##0.00">
                <c:v>533.81849999999997</c:v>
              </c:pt>
              <c:pt idx="128" formatCode="#,##0.00">
                <c:v>513.279</c:v>
              </c:pt>
              <c:pt idx="129" formatCode="#,##0.00">
                <c:v>485.21180000000004</c:v>
              </c:pt>
              <c:pt idx="130" formatCode="#,##0.00">
                <c:v>466.19460000000004</c:v>
              </c:pt>
              <c:pt idx="131" formatCode="#,##0.00">
                <c:v>472.94920000000002</c:v>
              </c:pt>
              <c:pt idx="132" formatCode="#,##0.00">
                <c:v>477.4665</c:v>
              </c:pt>
              <c:pt idx="133" formatCode="#,##0.00">
                <c:v>470.72890000000001</c:v>
              </c:pt>
              <c:pt idx="134" formatCode="#,##0.00">
                <c:v>464.91950000000003</c:v>
              </c:pt>
              <c:pt idx="135" formatCode="#,##0.00">
                <c:v>471.70690000000002</c:v>
              </c:pt>
              <c:pt idx="136" formatCode="#,##0.00">
                <c:v>452.75360000000001</c:v>
              </c:pt>
              <c:pt idx="137" formatCode="#,##0.00">
                <c:v>452.00080000000003</c:v>
              </c:pt>
              <c:pt idx="138" formatCode="#,##0.00">
                <c:v>450.16990000000004</c:v>
              </c:pt>
              <c:pt idx="139" formatCode="#,##0.00">
                <c:v>438.20840000000004</c:v>
              </c:pt>
              <c:pt idx="140" formatCode="#,##0.00">
                <c:v>441.15380000000005</c:v>
              </c:pt>
              <c:pt idx="141" formatCode="#,##0.00">
                <c:v>434.68360000000001</c:v>
              </c:pt>
              <c:pt idx="142" formatCode="#,##0.00">
                <c:v>434.1669</c:v>
              </c:pt>
              <c:pt idx="143" formatCode="#,##0.00">
                <c:v>431.82680000000005</c:v>
              </c:pt>
              <c:pt idx="144" formatCode="#,##0.00">
                <c:v>430.76660000000004</c:v>
              </c:pt>
              <c:pt idx="145" formatCode="#,##0.00">
                <c:v>435.13160000000005</c:v>
              </c:pt>
              <c:pt idx="146" formatCode="#,##0.00">
                <c:v>445.69130000000001</c:v>
              </c:pt>
              <c:pt idx="147" formatCode="#,##0.00">
                <c:v>445.17920000000004</c:v>
              </c:pt>
              <c:pt idx="148" formatCode="#,##0.00">
                <c:v>453.9674</c:v>
              </c:pt>
              <c:pt idx="149" formatCode="#,##0.00">
                <c:v>461.11750000000001</c:v>
              </c:pt>
              <c:pt idx="150" formatCode="#,##0.00">
                <c:v>475.74620000000004</c:v>
              </c:pt>
              <c:pt idx="151" formatCode="#,##0.00">
                <c:v>496.03410000000002</c:v>
              </c:pt>
              <c:pt idx="152" formatCode="#,##0.00">
                <c:v>506.07350000000002</c:v>
              </c:pt>
              <c:pt idx="153" formatCode="#,##0.00">
                <c:v>528.39920000000006</c:v>
              </c:pt>
              <c:pt idx="154" formatCode="#,##0.00">
                <c:v>544.89549999999997</c:v>
              </c:pt>
              <c:pt idx="155" formatCode="#,##0.00">
                <c:v>535.471</c:v>
              </c:pt>
              <c:pt idx="156" formatCode="#,##0.00">
                <c:v>543.7663</c:v>
              </c:pt>
              <c:pt idx="157" formatCode="#,##0.00">
                <c:v>540.2441</c:v>
              </c:pt>
              <c:pt idx="158" formatCode="#,##0.00">
                <c:v>531.25620000000004</c:v>
              </c:pt>
              <c:pt idx="159" formatCode="#,##0.00">
                <c:v>523.47890000000007</c:v>
              </c:pt>
              <c:pt idx="160" formatCode="#,##0.00">
                <c:v>522.20740000000001</c:v>
              </c:pt>
              <c:pt idx="161" formatCode="#,##0.00">
                <c:v>526.34260000000006</c:v>
              </c:pt>
              <c:pt idx="162" formatCode="#,##0.00">
                <c:v>525.35649999999998</c:v>
              </c:pt>
              <c:pt idx="163" formatCode="#,##0.00">
                <c:v>526.78300000000002</c:v>
              </c:pt>
              <c:pt idx="164" formatCode="#,##0.00">
                <c:v>520.92140000000006</c:v>
              </c:pt>
              <c:pt idx="165" formatCode="#,##0.00">
                <c:v>520.67280000000005</c:v>
              </c:pt>
              <c:pt idx="166" formatCode="#,##0.00">
                <c:v>525.55330000000004</c:v>
              </c:pt>
              <c:pt idx="167" formatCode="#,##0.00">
                <c:v>530.19280000000003</c:v>
              </c:pt>
              <c:pt idx="168" formatCode="#,##0.00">
                <c:v>547.19950000000006</c:v>
              </c:pt>
              <c:pt idx="169" formatCode="#,##0.00">
                <c:v>560.85239999999999</c:v>
              </c:pt>
              <c:pt idx="170" formatCode="#,##0.00">
                <c:v>561.53530000000001</c:v>
              </c:pt>
              <c:pt idx="171" formatCode="#,##0.00">
                <c:v>562.43430000000001</c:v>
              </c:pt>
              <c:pt idx="172" formatCode="#,##0.00">
                <c:v>565.22829999999999</c:v>
              </c:pt>
              <c:pt idx="173" formatCode="#,##0.00">
                <c:v>523.04579999999999</c:v>
              </c:pt>
              <c:pt idx="174" formatCode="#,##0.00">
                <c:v>511.637</c:v>
              </c:pt>
              <c:pt idx="175" formatCode="#,##0.00">
                <c:v>533.51300000000003</c:v>
              </c:pt>
              <c:pt idx="176" formatCode="#,##0.00">
                <c:v>539.93560000000002</c:v>
              </c:pt>
              <c:pt idx="177" formatCode="#,##0.00">
                <c:v>538.45630000000006</c:v>
              </c:pt>
              <c:pt idx="178" formatCode="#,##0.00">
                <c:v>493.0154</c:v>
              </c:pt>
              <c:pt idx="179" formatCode="#,##0.00">
                <c:v>499.16</c:v>
              </c:pt>
              <c:pt idx="180" formatCode="#,##0.00">
                <c:v>518.23199999999997</c:v>
              </c:pt>
              <c:pt idx="181" formatCode="#,##0.00">
                <c:v>532.81700000000001</c:v>
              </c:pt>
              <c:pt idx="182" formatCode="#,##0.00">
                <c:v>528.73140000000001</c:v>
              </c:pt>
              <c:pt idx="183" formatCode="#,##0.00">
                <c:v>502.5172</c:v>
              </c:pt>
              <c:pt idx="184" formatCode="#,##0.00">
                <c:v>509.3254</c:v>
              </c:pt>
              <c:pt idx="185" formatCode="#,##0.00">
                <c:v>533.85159999999996</c:v>
              </c:pt>
              <c:pt idx="186" formatCode="#,##0.00">
                <c:v>540.1173</c:v>
              </c:pt>
              <c:pt idx="187" formatCode="#,##0.00">
                <c:v>530.81370000000004</c:v>
              </c:pt>
              <c:pt idx="188" formatCode="#,##0.00">
                <c:v>505.43450000000001</c:v>
              </c:pt>
              <c:pt idx="189" formatCode="#,##0.00">
                <c:v>530.3777</c:v>
              </c:pt>
              <c:pt idx="190" formatCode="#,##0.00">
                <c:v>528.95100000000002</c:v>
              </c:pt>
              <c:pt idx="191" formatCode="#,##0.00">
                <c:v>518.63919999999996</c:v>
              </c:pt>
              <c:pt idx="192" formatCode="#,##0.00">
                <c:v>513.07830000000001</c:v>
              </c:pt>
              <c:pt idx="193" formatCode="#,##0.00">
                <c:v>495.88529999999997</c:v>
              </c:pt>
              <c:pt idx="194" formatCode="#,##0.00">
                <c:v>475.00299999999999</c:v>
              </c:pt>
              <c:pt idx="195" formatCode="#,##0.00">
                <c:v>469.53699999999998</c:v>
              </c:pt>
              <c:pt idx="196" formatCode="#,##0.00">
                <c:v>451.62819999999999</c:v>
              </c:pt>
              <c:pt idx="197" formatCode="#,##0.00">
                <c:v>447.20589999999999</c:v>
              </c:pt>
              <c:pt idx="198" formatCode="#,##0.00">
                <c:v>445.65980000000002</c:v>
              </c:pt>
              <c:pt idx="199" formatCode="#,##0.00">
                <c:v>446.471</c:v>
              </c:pt>
              <c:pt idx="200" formatCode="#,##0.00">
                <c:v>439.42189999999999</c:v>
              </c:pt>
              <c:pt idx="201" formatCode="#,##0.00">
                <c:v>447.05470000000003</c:v>
              </c:pt>
              <c:pt idx="202" formatCode="#,##0.00">
                <c:v>447.21879999999999</c:v>
              </c:pt>
              <c:pt idx="203" formatCode="#,##0.00">
                <c:v>431.63499999999999</c:v>
              </c:pt>
              <c:pt idx="204" formatCode="#,##0.00">
                <c:v>433.0573</c:v>
              </c:pt>
              <c:pt idx="205" formatCode="#,##0.00">
                <c:v>438.20209999999997</c:v>
              </c:pt>
              <c:pt idx="206" formatCode="#,##0.00">
                <c:v>435.45139999999998</c:v>
              </c:pt>
              <c:pt idx="207" formatCode="#,##0.00">
                <c:v>414.51819999999998</c:v>
              </c:pt>
              <c:pt idx="208" formatCode="#,##0.00">
                <c:v>412.69940000000003</c:v>
              </c:pt>
              <c:pt idx="209" formatCode="#,##0.00">
                <c:v>407.6703</c:v>
              </c:pt>
              <c:pt idx="210" formatCode="#,##0.00">
                <c:v>406.34050000000002</c:v>
              </c:pt>
              <c:pt idx="211" formatCode="#,##0.00">
                <c:v>390.50700000000001</c:v>
              </c:pt>
              <c:pt idx="212" formatCode="#,##0.00">
                <c:v>392.9846</c:v>
              </c:pt>
              <c:pt idx="213" formatCode="#,##0.00">
                <c:v>386.65620000000001</c:v>
              </c:pt>
              <c:pt idx="214" formatCode="#,##0.00">
                <c:v>400.63099999999997</c:v>
              </c:pt>
              <c:pt idx="215" formatCode="#,##0.00">
                <c:v>416.86290000000002</c:v>
              </c:pt>
              <c:pt idx="216" formatCode="#,##0.00">
                <c:v>418.5976</c:v>
              </c:pt>
              <c:pt idx="217" formatCode="#,##0.00">
                <c:v>426.8365</c:v>
              </c:pt>
              <c:pt idx="218" formatCode="#,##0.00">
                <c:v>462.22699999999998</c:v>
              </c:pt>
              <c:pt idx="219" formatCode="#,##0.00">
                <c:v>492.38099999999997</c:v>
              </c:pt>
              <c:pt idx="220" formatCode="#,##0.00">
                <c:v>528.45320000000004</c:v>
              </c:pt>
              <c:pt idx="221" formatCode="#,##0.00">
                <c:v>527.72069999999997</c:v>
              </c:pt>
              <c:pt idx="222" formatCode="#,##0.00">
                <c:v>533.50199999999995</c:v>
              </c:pt>
              <c:pt idx="223" formatCode="#,##0.00">
                <c:v>548.95100000000002</c:v>
              </c:pt>
              <c:pt idx="224" formatCode="#,##0.00">
                <c:v>530.76580000000001</c:v>
              </c:pt>
              <c:pt idx="225" formatCode="#,##0.00">
                <c:v>539.35829999999999</c:v>
              </c:pt>
              <c:pt idx="226" formatCode="#,##0.00">
                <c:v>555.71360000000004</c:v>
              </c:pt>
              <c:pt idx="227" formatCode="#,##0.00">
                <c:v>573.73569999999995</c:v>
              </c:pt>
              <c:pt idx="253" formatCode="General">
                <c:v>0</c:v>
              </c:pt>
            </c:numLit>
          </c:val>
          <c:smooth val="0"/>
        </c:ser>
        <c:ser>
          <c:idx val="3"/>
          <c:order val="1"/>
          <c:tx>
            <c:v>Heavy lambEU 27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34752"/>
        <c:axId val="243040640"/>
      </c:lineChart>
      <c:catAx>
        <c:axId val="2430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4064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43040640"/>
        <c:scaling>
          <c:orientation val="minMax"/>
          <c:max val="649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 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0256821829855531E-3"/>
              <c:y val="0.43391053872503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3475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57463884430176571"/>
          <c:y val="0.69757885137239206"/>
          <c:w val="0.26163723916532911"/>
          <c:h val="0.1183393389385648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5000000000000004" l="0.75" r="0.75" t="0.67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market price for 
Light Lamb carcases</a:t>
            </a:r>
          </a:p>
        </c:rich>
      </c:tx>
      <c:layout>
        <c:manualLayout>
          <c:xMode val="edge"/>
          <c:yMode val="edge"/>
          <c:x val="0.15248796147672553"/>
          <c:y val="3.0885330510156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5955056179775"/>
          <c:y val="0.15854516791937617"/>
          <c:w val="0.8651685393258427"/>
          <c:h val="0.74536819203654769"/>
        </c:manualLayout>
      </c:layout>
      <c:lineChart>
        <c:grouping val="standard"/>
        <c:varyColors val="0"/>
        <c:ser>
          <c:idx val="4"/>
          <c:order val="0"/>
          <c:tx>
            <c:v>Italia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589.71</c:v>
              </c:pt>
              <c:pt idx="1">
                <c:v>655.65</c:v>
              </c:pt>
              <c:pt idx="2">
                <c:v>478.12</c:v>
              </c:pt>
              <c:pt idx="3">
                <c:v>472.78</c:v>
              </c:pt>
              <c:pt idx="4">
                <c:v>474.95</c:v>
              </c:pt>
              <c:pt idx="5">
                <c:v>554.14</c:v>
              </c:pt>
              <c:pt idx="6">
                <c:v>553.82000000000005</c:v>
              </c:pt>
              <c:pt idx="7">
                <c:v>552.12</c:v>
              </c:pt>
              <c:pt idx="8">
                <c:v>560.87</c:v>
              </c:pt>
              <c:pt idx="9">
                <c:v>565.09</c:v>
              </c:pt>
              <c:pt idx="10">
                <c:v>569.41999999999996</c:v>
              </c:pt>
              <c:pt idx="11">
                <c:v>569.41999999999996</c:v>
              </c:pt>
              <c:pt idx="12">
                <c:v>569.41999999999996</c:v>
              </c:pt>
              <c:pt idx="13">
                <c:v>569.41999999999996</c:v>
              </c:pt>
              <c:pt idx="14">
                <c:v>569.41999999999996</c:v>
              </c:pt>
              <c:pt idx="15">
                <c:v>640.97</c:v>
              </c:pt>
              <c:pt idx="16">
                <c:v>640.97</c:v>
              </c:pt>
              <c:pt idx="17">
                <c:v>571.36</c:v>
              </c:pt>
              <c:pt idx="18">
                <c:v>571.36</c:v>
              </c:pt>
              <c:pt idx="19">
                <c:v>564.03</c:v>
              </c:pt>
              <c:pt idx="20">
                <c:v>569.71</c:v>
              </c:pt>
              <c:pt idx="21">
                <c:v>565.45000000000005</c:v>
              </c:pt>
              <c:pt idx="22">
                <c:v>573.04999999999995</c:v>
              </c:pt>
              <c:pt idx="23">
                <c:v>610.48</c:v>
              </c:pt>
              <c:pt idx="24">
                <c:v>583.70000000000005</c:v>
              </c:pt>
              <c:pt idx="25">
                <c:v>639.61</c:v>
              </c:pt>
              <c:pt idx="26">
                <c:v>636.35</c:v>
              </c:pt>
              <c:pt idx="27">
                <c:v>636.35</c:v>
              </c:pt>
              <c:pt idx="28">
                <c:v>633.87</c:v>
              </c:pt>
              <c:pt idx="29">
                <c:v>633.95000000000005</c:v>
              </c:pt>
              <c:pt idx="30">
                <c:v>633.95000000000005</c:v>
              </c:pt>
              <c:pt idx="31">
                <c:v>633.95000000000005</c:v>
              </c:pt>
              <c:pt idx="32">
                <c:v>633.95000000000005</c:v>
              </c:pt>
              <c:pt idx="33">
                <c:v>633.95000000000005</c:v>
              </c:pt>
              <c:pt idx="34">
                <c:v>676.88</c:v>
              </c:pt>
              <c:pt idx="35">
                <c:v>672.88</c:v>
              </c:pt>
              <c:pt idx="36">
                <c:v>715.79</c:v>
              </c:pt>
              <c:pt idx="37">
                <c:v>717.88</c:v>
              </c:pt>
              <c:pt idx="38">
                <c:v>674.97</c:v>
              </c:pt>
              <c:pt idx="39">
                <c:v>676.13</c:v>
              </c:pt>
              <c:pt idx="40">
                <c:v>689.95</c:v>
              </c:pt>
              <c:pt idx="41">
                <c:v>663.23</c:v>
              </c:pt>
              <c:pt idx="42">
                <c:v>655.1</c:v>
              </c:pt>
              <c:pt idx="43">
                <c:v>649.83000000000004</c:v>
              </c:pt>
              <c:pt idx="44">
                <c:v>631.1</c:v>
              </c:pt>
              <c:pt idx="45">
                <c:v>618.76</c:v>
              </c:pt>
              <c:pt idx="46">
                <c:v>624.89</c:v>
              </c:pt>
              <c:pt idx="47">
                <c:v>623.86</c:v>
              </c:pt>
              <c:pt idx="48">
                <c:v>623.86</c:v>
              </c:pt>
              <c:pt idx="49">
                <c:v>652.58000000000004</c:v>
              </c:pt>
              <c:pt idx="50">
                <c:v>671.5</c:v>
              </c:pt>
              <c:pt idx="51">
                <c:v>671.5</c:v>
              </c:pt>
              <c:pt idx="52">
                <c:v>671.5</c:v>
              </c:pt>
              <c:pt idx="53">
                <c:v>647.41999999999996</c:v>
              </c:pt>
              <c:pt idx="54">
                <c:v>532.16</c:v>
              </c:pt>
              <c:pt idx="55">
                <c:v>520.53</c:v>
              </c:pt>
              <c:pt idx="56">
                <c:v>481.62</c:v>
              </c:pt>
              <c:pt idx="57">
                <c:v>481.49</c:v>
              </c:pt>
              <c:pt idx="58">
                <c:v>477.06</c:v>
              </c:pt>
              <c:pt idx="59">
                <c:v>467.42</c:v>
              </c:pt>
              <c:pt idx="60">
                <c:v>476.43</c:v>
              </c:pt>
              <c:pt idx="61">
                <c:v>474.9</c:v>
              </c:pt>
              <c:pt idx="62">
                <c:v>487.87</c:v>
              </c:pt>
              <c:pt idx="63">
                <c:v>526.19000000000005</c:v>
              </c:pt>
              <c:pt idx="64">
                <c:v>589.53</c:v>
              </c:pt>
              <c:pt idx="65">
                <c:v>531.28</c:v>
              </c:pt>
              <c:pt idx="66">
                <c:v>532.27</c:v>
              </c:pt>
              <c:pt idx="67">
                <c:v>496.11</c:v>
              </c:pt>
              <c:pt idx="68">
                <c:v>485.44</c:v>
              </c:pt>
              <c:pt idx="69">
                <c:v>500.62</c:v>
              </c:pt>
              <c:pt idx="70">
                <c:v>497.2</c:v>
              </c:pt>
              <c:pt idx="71">
                <c:v>495.59</c:v>
              </c:pt>
              <c:pt idx="72">
                <c:v>485.11</c:v>
              </c:pt>
              <c:pt idx="73">
                <c:v>491.44</c:v>
              </c:pt>
              <c:pt idx="74">
                <c:v>491.44</c:v>
              </c:pt>
              <c:pt idx="75">
                <c:v>555.24</c:v>
              </c:pt>
              <c:pt idx="76">
                <c:v>509.1</c:v>
              </c:pt>
              <c:pt idx="77">
                <c:v>511.18</c:v>
              </c:pt>
              <c:pt idx="78">
                <c:v>511.74</c:v>
              </c:pt>
              <c:pt idx="79">
                <c:v>515.66</c:v>
              </c:pt>
              <c:pt idx="80">
                <c:v>518.29999999999995</c:v>
              </c:pt>
              <c:pt idx="81">
                <c:v>507.9</c:v>
              </c:pt>
              <c:pt idx="82">
                <c:v>509.74</c:v>
              </c:pt>
              <c:pt idx="83">
                <c:v>509.74</c:v>
              </c:pt>
              <c:pt idx="84">
                <c:v>509.74</c:v>
              </c:pt>
              <c:pt idx="85">
                <c:v>511.11</c:v>
              </c:pt>
              <c:pt idx="86">
                <c:v>538.02</c:v>
              </c:pt>
              <c:pt idx="87">
                <c:v>535.44000000000005</c:v>
              </c:pt>
              <c:pt idx="88">
                <c:v>533.04</c:v>
              </c:pt>
              <c:pt idx="89">
                <c:v>539.28</c:v>
              </c:pt>
              <c:pt idx="90">
                <c:v>551.57000000000005</c:v>
              </c:pt>
              <c:pt idx="91">
                <c:v>551.57000000000005</c:v>
              </c:pt>
              <c:pt idx="92">
                <c:v>549.48</c:v>
              </c:pt>
              <c:pt idx="93">
                <c:v>549.48</c:v>
              </c:pt>
              <c:pt idx="94">
                <c:v>550.54999999999995</c:v>
              </c:pt>
              <c:pt idx="95">
                <c:v>549.02</c:v>
              </c:pt>
              <c:pt idx="96">
                <c:v>563.03</c:v>
              </c:pt>
              <c:pt idx="97">
                <c:v>563.03</c:v>
              </c:pt>
              <c:pt idx="98">
                <c:v>562.23</c:v>
              </c:pt>
              <c:pt idx="99">
                <c:v>570.71</c:v>
              </c:pt>
              <c:pt idx="100">
                <c:v>543.26</c:v>
              </c:pt>
              <c:pt idx="101">
                <c:v>545.23</c:v>
              </c:pt>
              <c:pt idx="102">
                <c:v>546.32000000000005</c:v>
              </c:pt>
              <c:pt idx="103">
                <c:v>546.32000000000005</c:v>
              </c:pt>
              <c:pt idx="104">
                <c:v>546.32000000000005</c:v>
              </c:pt>
              <c:pt idx="105">
                <c:v>508.84</c:v>
              </c:pt>
              <c:pt idx="106">
                <c:v>454.54</c:v>
              </c:pt>
              <c:pt idx="107">
                <c:v>448.79</c:v>
              </c:pt>
              <c:pt idx="108">
                <c:v>447.13</c:v>
              </c:pt>
              <c:pt idx="109">
                <c:v>448.53</c:v>
              </c:pt>
              <c:pt idx="110">
                <c:v>448.53</c:v>
              </c:pt>
              <c:pt idx="111">
                <c:v>459.26</c:v>
              </c:pt>
              <c:pt idx="112">
                <c:v>459.26</c:v>
              </c:pt>
              <c:pt idx="113">
                <c:v>459.26</c:v>
              </c:pt>
              <c:pt idx="114">
                <c:v>463.85</c:v>
              </c:pt>
              <c:pt idx="115">
                <c:v>468.45</c:v>
              </c:pt>
              <c:pt idx="116">
                <c:v>468.45</c:v>
              </c:pt>
              <c:pt idx="117">
                <c:v>465.52</c:v>
              </c:pt>
              <c:pt idx="118">
                <c:v>519.16</c:v>
              </c:pt>
              <c:pt idx="119">
                <c:v>556.14</c:v>
              </c:pt>
              <c:pt idx="120">
                <c:v>572.29</c:v>
              </c:pt>
              <c:pt idx="121">
                <c:v>555.14</c:v>
              </c:pt>
              <c:pt idx="122">
                <c:v>513.16999999999996</c:v>
              </c:pt>
              <c:pt idx="123">
                <c:v>512.01</c:v>
              </c:pt>
              <c:pt idx="124">
                <c:v>501.03</c:v>
              </c:pt>
              <c:pt idx="125">
                <c:v>501.59</c:v>
              </c:pt>
              <c:pt idx="126">
                <c:v>499.65</c:v>
              </c:pt>
              <c:pt idx="127">
                <c:v>514.05999999999995</c:v>
              </c:pt>
              <c:pt idx="128">
                <c:v>511.91</c:v>
              </c:pt>
              <c:pt idx="129">
                <c:v>511.64</c:v>
              </c:pt>
              <c:pt idx="130">
                <c:v>511.64</c:v>
              </c:pt>
              <c:pt idx="131">
                <c:v>511.64</c:v>
              </c:pt>
              <c:pt idx="132">
                <c:v>511.64</c:v>
              </c:pt>
              <c:pt idx="133">
                <c:v>511.64</c:v>
              </c:pt>
              <c:pt idx="134">
                <c:v>512.71</c:v>
              </c:pt>
              <c:pt idx="135">
                <c:v>512.71</c:v>
              </c:pt>
              <c:pt idx="136">
                <c:v>512.71</c:v>
              </c:pt>
              <c:pt idx="137">
                <c:v>512.71</c:v>
              </c:pt>
              <c:pt idx="138">
                <c:v>515.62</c:v>
              </c:pt>
              <c:pt idx="139">
                <c:v>515.62</c:v>
              </c:pt>
              <c:pt idx="140">
                <c:v>515.62</c:v>
              </c:pt>
              <c:pt idx="141">
                <c:v>515.62</c:v>
              </c:pt>
              <c:pt idx="142">
                <c:v>515.09</c:v>
              </c:pt>
              <c:pt idx="143">
                <c:v>514.83000000000004</c:v>
              </c:pt>
              <c:pt idx="144">
                <c:v>516.04999999999995</c:v>
              </c:pt>
              <c:pt idx="145">
                <c:v>516.04999999999995</c:v>
              </c:pt>
              <c:pt idx="146">
                <c:v>516.04999999999995</c:v>
              </c:pt>
              <c:pt idx="147">
                <c:v>515.52</c:v>
              </c:pt>
              <c:pt idx="148">
                <c:v>588.54</c:v>
              </c:pt>
              <c:pt idx="149">
                <c:v>573.92999999999995</c:v>
              </c:pt>
              <c:pt idx="150">
                <c:v>572.38</c:v>
              </c:pt>
              <c:pt idx="151">
                <c:v>572.38</c:v>
              </c:pt>
              <c:pt idx="152">
                <c:v>572.52</c:v>
              </c:pt>
              <c:pt idx="153">
                <c:v>596.51</c:v>
              </c:pt>
              <c:pt idx="154">
                <c:v>604.05999999999995</c:v>
              </c:pt>
              <c:pt idx="155">
                <c:v>604.05999999999995</c:v>
              </c:pt>
              <c:pt idx="156">
                <c:v>604.05999999999995</c:v>
              </c:pt>
              <c:pt idx="157">
                <c:v>600.37</c:v>
              </c:pt>
              <c:pt idx="158">
                <c:v>596.13</c:v>
              </c:pt>
              <c:pt idx="159">
                <c:v>606.24</c:v>
              </c:pt>
              <c:pt idx="160">
                <c:v>604.63</c:v>
              </c:pt>
              <c:pt idx="161">
                <c:v>604.5</c:v>
              </c:pt>
              <c:pt idx="162">
                <c:v>604.5</c:v>
              </c:pt>
              <c:pt idx="163">
                <c:v>604.5</c:v>
              </c:pt>
              <c:pt idx="164">
                <c:v>604.63</c:v>
              </c:pt>
              <c:pt idx="165">
                <c:v>604.23</c:v>
              </c:pt>
              <c:pt idx="166">
                <c:v>604.88</c:v>
              </c:pt>
              <c:pt idx="167">
                <c:v>604.75</c:v>
              </c:pt>
              <c:pt idx="168">
                <c:v>606.09</c:v>
              </c:pt>
              <c:pt idx="169">
                <c:v>607.24</c:v>
              </c:pt>
              <c:pt idx="170">
                <c:v>607.24</c:v>
              </c:pt>
              <c:pt idx="171">
                <c:v>607.24</c:v>
              </c:pt>
              <c:pt idx="172">
                <c:v>607.37</c:v>
              </c:pt>
              <c:pt idx="173">
                <c:v>606.84</c:v>
              </c:pt>
              <c:pt idx="174">
                <c:v>606.84</c:v>
              </c:pt>
              <c:pt idx="175">
                <c:v>605.16999999999996</c:v>
              </c:pt>
              <c:pt idx="176">
                <c:v>605.16999999999996</c:v>
              </c:pt>
              <c:pt idx="177">
                <c:v>604.1</c:v>
              </c:pt>
              <c:pt idx="178">
                <c:v>603.96</c:v>
              </c:pt>
              <c:pt idx="179">
                <c:v>603.96</c:v>
              </c:pt>
              <c:pt idx="180">
                <c:v>603.70000000000005</c:v>
              </c:pt>
              <c:pt idx="181">
                <c:v>603.42999999999995</c:v>
              </c:pt>
              <c:pt idx="182">
                <c:v>603.42999999999995</c:v>
              </c:pt>
              <c:pt idx="183">
                <c:v>603.42999999999995</c:v>
              </c:pt>
              <c:pt idx="184">
                <c:v>603.70000000000005</c:v>
              </c:pt>
              <c:pt idx="185">
                <c:v>603.70000000000005</c:v>
              </c:pt>
              <c:pt idx="186">
                <c:v>603.70000000000005</c:v>
              </c:pt>
              <c:pt idx="187">
                <c:v>604.1</c:v>
              </c:pt>
              <c:pt idx="188">
                <c:v>604.1</c:v>
              </c:pt>
              <c:pt idx="189">
                <c:v>604.1</c:v>
              </c:pt>
              <c:pt idx="190">
                <c:v>604.1</c:v>
              </c:pt>
              <c:pt idx="191">
                <c:v>604.1</c:v>
              </c:pt>
              <c:pt idx="192">
                <c:v>604.1</c:v>
              </c:pt>
              <c:pt idx="193">
                <c:v>604.1</c:v>
              </c:pt>
              <c:pt idx="194">
                <c:v>605.02</c:v>
              </c:pt>
              <c:pt idx="195">
                <c:v>605.02</c:v>
              </c:pt>
              <c:pt idx="196">
                <c:v>605.02</c:v>
              </c:pt>
              <c:pt idx="197">
                <c:v>605.02</c:v>
              </c:pt>
              <c:pt idx="198">
                <c:v>606.08000000000004</c:v>
              </c:pt>
              <c:pt idx="199">
                <c:v>605.95000000000005</c:v>
              </c:pt>
              <c:pt idx="200">
                <c:v>605.95000000000005</c:v>
              </c:pt>
              <c:pt idx="201">
                <c:v>605.95000000000005</c:v>
              </c:pt>
              <c:pt idx="202">
                <c:v>605.95000000000005</c:v>
              </c:pt>
              <c:pt idx="203">
                <c:v>608.08000000000004</c:v>
              </c:pt>
              <c:pt idx="204">
                <c:v>608.08000000000004</c:v>
              </c:pt>
              <c:pt idx="205">
                <c:v>609.15</c:v>
              </c:pt>
              <c:pt idx="206">
                <c:v>611.54999999999995</c:v>
              </c:pt>
              <c:pt idx="207">
                <c:v>611.54999999999995</c:v>
              </c:pt>
              <c:pt idx="208">
                <c:v>611.54999999999995</c:v>
              </c:pt>
              <c:pt idx="209">
                <c:v>612.16999999999996</c:v>
              </c:pt>
              <c:pt idx="210">
                <c:v>612.16999999999996</c:v>
              </c:pt>
              <c:pt idx="211">
                <c:v>611.54999999999995</c:v>
              </c:pt>
              <c:pt idx="212">
                <c:v>611.54999999999995</c:v>
              </c:pt>
              <c:pt idx="213">
                <c:v>612.79999999999995</c:v>
              </c:pt>
              <c:pt idx="214">
                <c:v>612.79999999999995</c:v>
              </c:pt>
              <c:pt idx="215">
                <c:v>611.27</c:v>
              </c:pt>
              <c:pt idx="216">
                <c:v>611.27</c:v>
              </c:pt>
              <c:pt idx="217">
                <c:v>610.73</c:v>
              </c:pt>
              <c:pt idx="218">
                <c:v>610.73</c:v>
              </c:pt>
              <c:pt idx="219">
                <c:v>586.20000000000005</c:v>
              </c:pt>
              <c:pt idx="220">
                <c:v>694.23</c:v>
              </c:pt>
              <c:pt idx="221">
                <c:v>704.25</c:v>
              </c:pt>
              <c:pt idx="222">
                <c:v>657.12</c:v>
              </c:pt>
              <c:pt idx="223">
                <c:v>579.09</c:v>
              </c:pt>
              <c:pt idx="224">
                <c:v>565.44000000000005</c:v>
              </c:pt>
              <c:pt idx="225">
                <c:v>560.41</c:v>
              </c:pt>
              <c:pt idx="226">
                <c:v>557.38</c:v>
              </c:pt>
              <c:pt idx="227">
                <c:v>564.34</c:v>
              </c:pt>
              <c:pt idx="253" formatCode="General">
                <c:v>0</c:v>
              </c:pt>
            </c:numLit>
          </c:val>
          <c:smooth val="0"/>
        </c:ser>
        <c:ser>
          <c:idx val="2"/>
          <c:order val="1"/>
          <c:tx>
            <c:v>Slowakia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578.07460000000003</c:v>
              </c:pt>
              <c:pt idx="1">
                <c:v>578.07460000000003</c:v>
              </c:pt>
              <c:pt idx="2">
                <c:v>578.1</c:v>
              </c:pt>
              <c:pt idx="3">
                <c:v>365.25</c:v>
              </c:pt>
              <c:pt idx="4">
                <c:v>365.25</c:v>
              </c:pt>
              <c:pt idx="5">
                <c:v>365.25</c:v>
              </c:pt>
              <c:pt idx="6">
                <c:v>365.25</c:v>
              </c:pt>
              <c:pt idx="7">
                <c:v>365.25</c:v>
              </c:pt>
              <c:pt idx="8">
                <c:v>365.25</c:v>
              </c:pt>
              <c:pt idx="9">
                <c:v>365.25</c:v>
              </c:pt>
              <c:pt idx="10">
                <c:v>365.25</c:v>
              </c:pt>
              <c:pt idx="11">
                <c:v>309.13</c:v>
              </c:pt>
              <c:pt idx="12">
                <c:v>445.86</c:v>
              </c:pt>
              <c:pt idx="13">
                <c:v>443.82</c:v>
              </c:pt>
              <c:pt idx="14">
                <c:v>443.82</c:v>
              </c:pt>
              <c:pt idx="15">
                <c:v>443.82</c:v>
              </c:pt>
              <c:pt idx="16">
                <c:v>330.55</c:v>
              </c:pt>
              <c:pt idx="17">
                <c:v>351.98</c:v>
              </c:pt>
              <c:pt idx="18">
                <c:v>351.98</c:v>
              </c:pt>
              <c:pt idx="19">
                <c:v>351.98</c:v>
              </c:pt>
              <c:pt idx="20">
                <c:v>330.55</c:v>
              </c:pt>
              <c:pt idx="21">
                <c:v>330.55</c:v>
              </c:pt>
              <c:pt idx="22">
                <c:v>330.55</c:v>
              </c:pt>
              <c:pt idx="23">
                <c:v>351.98</c:v>
              </c:pt>
              <c:pt idx="24">
                <c:v>359.13</c:v>
              </c:pt>
              <c:pt idx="25">
                <c:v>276.47000000000003</c:v>
              </c:pt>
              <c:pt idx="26">
                <c:v>276.47000000000003</c:v>
              </c:pt>
              <c:pt idx="27">
                <c:v>276.47000000000003</c:v>
              </c:pt>
              <c:pt idx="28">
                <c:v>276.47000000000003</c:v>
              </c:pt>
              <c:pt idx="29">
                <c:v>351.98</c:v>
              </c:pt>
              <c:pt idx="30">
                <c:v>351.98</c:v>
              </c:pt>
              <c:pt idx="31">
                <c:v>351.98</c:v>
              </c:pt>
              <c:pt idx="32">
                <c:v>382.59</c:v>
              </c:pt>
              <c:pt idx="33">
                <c:v>382.59</c:v>
              </c:pt>
              <c:pt idx="34">
                <c:v>382.59</c:v>
              </c:pt>
              <c:pt idx="35">
                <c:v>383.62</c:v>
              </c:pt>
              <c:pt idx="36">
                <c:v>325.45</c:v>
              </c:pt>
              <c:pt idx="37">
                <c:v>325.45</c:v>
              </c:pt>
              <c:pt idx="38">
                <c:v>373.41</c:v>
              </c:pt>
              <c:pt idx="39">
                <c:v>398.92</c:v>
              </c:pt>
              <c:pt idx="40">
                <c:v>398.92</c:v>
              </c:pt>
              <c:pt idx="41">
                <c:v>373.41</c:v>
              </c:pt>
              <c:pt idx="42">
                <c:v>351.98</c:v>
              </c:pt>
              <c:pt idx="43">
                <c:v>351.98</c:v>
              </c:pt>
              <c:pt idx="44">
                <c:v>309.13</c:v>
              </c:pt>
              <c:pt idx="45">
                <c:v>309.13</c:v>
              </c:pt>
              <c:pt idx="46">
                <c:v>309.13</c:v>
              </c:pt>
              <c:pt idx="47">
                <c:v>309.13</c:v>
              </c:pt>
              <c:pt idx="48">
                <c:v>309.13</c:v>
              </c:pt>
              <c:pt idx="49">
                <c:v>309.13</c:v>
              </c:pt>
              <c:pt idx="50">
                <c:v>687.31</c:v>
              </c:pt>
              <c:pt idx="51">
                <c:v>687.31</c:v>
              </c:pt>
              <c:pt idx="52">
                <c:v>687.31</c:v>
              </c:pt>
              <c:pt idx="53">
                <c:v>687.31</c:v>
              </c:pt>
              <c:pt idx="54">
                <c:v>309.48</c:v>
              </c:pt>
              <c:pt idx="55">
                <c:v>309.48</c:v>
              </c:pt>
              <c:pt idx="56">
                <c:v>309.48</c:v>
              </c:pt>
              <c:pt idx="57">
                <c:v>309.48</c:v>
              </c:pt>
              <c:pt idx="58">
                <c:v>309.48</c:v>
              </c:pt>
              <c:pt idx="59">
                <c:v>509.48</c:v>
              </c:pt>
              <c:pt idx="60">
                <c:v>288.05</c:v>
              </c:pt>
              <c:pt idx="61">
                <c:v>288.05</c:v>
              </c:pt>
              <c:pt idx="62">
                <c:v>288.05</c:v>
              </c:pt>
              <c:pt idx="63">
                <c:v>464.5</c:v>
              </c:pt>
              <c:pt idx="64">
                <c:v>475.4</c:v>
              </c:pt>
              <c:pt idx="65">
                <c:v>469.69</c:v>
              </c:pt>
              <c:pt idx="66">
                <c:v>469.69</c:v>
              </c:pt>
              <c:pt idx="67">
                <c:v>469.69</c:v>
              </c:pt>
              <c:pt idx="68">
                <c:v>469.69</c:v>
              </c:pt>
              <c:pt idx="69">
                <c:v>469.69</c:v>
              </c:pt>
              <c:pt idx="70">
                <c:v>469.69</c:v>
              </c:pt>
              <c:pt idx="71">
                <c:v>352.34</c:v>
              </c:pt>
              <c:pt idx="72">
                <c:v>333.97</c:v>
              </c:pt>
              <c:pt idx="73">
                <c:v>333.97</c:v>
              </c:pt>
              <c:pt idx="74">
                <c:v>333.97</c:v>
              </c:pt>
              <c:pt idx="75">
                <c:v>330.91</c:v>
              </c:pt>
              <c:pt idx="76">
                <c:v>348.26</c:v>
              </c:pt>
              <c:pt idx="77">
                <c:v>348.26</c:v>
              </c:pt>
              <c:pt idx="78">
                <c:v>366.63</c:v>
              </c:pt>
              <c:pt idx="79">
                <c:v>366.63</c:v>
              </c:pt>
              <c:pt idx="80">
                <c:v>370.71</c:v>
              </c:pt>
              <c:pt idx="81">
                <c:v>370.71</c:v>
              </c:pt>
              <c:pt idx="82">
                <c:v>370.71</c:v>
              </c:pt>
              <c:pt idx="83">
                <c:v>370.71</c:v>
              </c:pt>
              <c:pt idx="84">
                <c:v>380.91</c:v>
              </c:pt>
              <c:pt idx="85">
                <c:v>370.71</c:v>
              </c:pt>
              <c:pt idx="86">
                <c:v>370.71</c:v>
              </c:pt>
              <c:pt idx="87">
                <c:v>370.71</c:v>
              </c:pt>
              <c:pt idx="88">
                <c:v>370.71</c:v>
              </c:pt>
              <c:pt idx="89">
                <c:v>370.71</c:v>
              </c:pt>
              <c:pt idx="90">
                <c:v>370.71</c:v>
              </c:pt>
              <c:pt idx="91">
                <c:v>370.71</c:v>
              </c:pt>
              <c:pt idx="92">
                <c:v>370.71</c:v>
              </c:pt>
              <c:pt idx="93">
                <c:v>370.71</c:v>
              </c:pt>
              <c:pt idx="94">
                <c:v>374.79</c:v>
              </c:pt>
              <c:pt idx="95">
                <c:v>374.79</c:v>
              </c:pt>
              <c:pt idx="96">
                <c:v>374.79</c:v>
              </c:pt>
              <c:pt idx="97">
                <c:v>370.71</c:v>
              </c:pt>
              <c:pt idx="98">
                <c:v>370.71</c:v>
              </c:pt>
              <c:pt idx="99">
                <c:v>324.79000000000002</c:v>
              </c:pt>
              <c:pt idx="100">
                <c:v>324.79000000000002</c:v>
              </c:pt>
              <c:pt idx="101">
                <c:v>324.79000000000002</c:v>
              </c:pt>
              <c:pt idx="102">
                <c:v>324.79000000000002</c:v>
              </c:pt>
              <c:pt idx="103">
                <c:v>324.79000000000002</c:v>
              </c:pt>
              <c:pt idx="104">
                <c:v>324.79000000000002</c:v>
              </c:pt>
              <c:pt idx="105">
                <c:v>324.79000000000002</c:v>
              </c:pt>
              <c:pt idx="106">
                <c:v>324.79000000000002</c:v>
              </c:pt>
              <c:pt idx="107">
                <c:v>324.79000000000002</c:v>
              </c:pt>
              <c:pt idx="108">
                <c:v>324.79000000000002</c:v>
              </c:pt>
              <c:pt idx="109">
                <c:v>324.79000000000002</c:v>
              </c:pt>
              <c:pt idx="110">
                <c:v>324.79000000000002</c:v>
              </c:pt>
              <c:pt idx="111">
                <c:v>324.79000000000002</c:v>
              </c:pt>
              <c:pt idx="112">
                <c:v>324.79000000000002</c:v>
              </c:pt>
              <c:pt idx="113">
                <c:v>324.79000000000002</c:v>
              </c:pt>
              <c:pt idx="114">
                <c:v>324.79000000000002</c:v>
              </c:pt>
              <c:pt idx="115">
                <c:v>324.79000000000002</c:v>
              </c:pt>
              <c:pt idx="116">
                <c:v>324.79000000000002</c:v>
              </c:pt>
              <c:pt idx="117">
                <c:v>324.79000000000002</c:v>
              </c:pt>
              <c:pt idx="118">
                <c:v>552.91</c:v>
              </c:pt>
              <c:pt idx="119">
                <c:v>514.1</c:v>
              </c:pt>
              <c:pt idx="120">
                <c:v>515.99</c:v>
              </c:pt>
              <c:pt idx="121">
                <c:v>515.99</c:v>
              </c:pt>
              <c:pt idx="122">
                <c:v>515.99</c:v>
              </c:pt>
              <c:pt idx="123">
                <c:v>515.99</c:v>
              </c:pt>
              <c:pt idx="124">
                <c:v>460.89</c:v>
              </c:pt>
              <c:pt idx="125">
                <c:v>460.89</c:v>
              </c:pt>
              <c:pt idx="126">
                <c:v>460.89</c:v>
              </c:pt>
              <c:pt idx="127">
                <c:v>460.89</c:v>
              </c:pt>
              <c:pt idx="128">
                <c:v>460.89</c:v>
              </c:pt>
              <c:pt idx="129">
                <c:v>460.89</c:v>
              </c:pt>
              <c:pt idx="130">
                <c:v>460.89</c:v>
              </c:pt>
              <c:pt idx="131">
                <c:v>460.89</c:v>
              </c:pt>
              <c:pt idx="132">
                <c:v>460.89</c:v>
              </c:pt>
              <c:pt idx="133">
                <c:v>460.89</c:v>
              </c:pt>
              <c:pt idx="134">
                <c:v>438.44</c:v>
              </c:pt>
              <c:pt idx="135">
                <c:v>438.44</c:v>
              </c:pt>
              <c:pt idx="136">
                <c:v>460.89</c:v>
              </c:pt>
              <c:pt idx="137">
                <c:v>457.82</c:v>
              </c:pt>
              <c:pt idx="138">
                <c:v>457.82</c:v>
              </c:pt>
              <c:pt idx="139">
                <c:v>457.82</c:v>
              </c:pt>
              <c:pt idx="140">
                <c:v>442.52</c:v>
              </c:pt>
              <c:pt idx="141">
                <c:v>433.34</c:v>
              </c:pt>
              <c:pt idx="142">
                <c:v>433.34</c:v>
              </c:pt>
              <c:pt idx="143">
                <c:v>433.34</c:v>
              </c:pt>
              <c:pt idx="144">
                <c:v>433.34</c:v>
              </c:pt>
              <c:pt idx="145">
                <c:v>417.01</c:v>
              </c:pt>
              <c:pt idx="146">
                <c:v>395.58</c:v>
              </c:pt>
              <c:pt idx="147">
                <c:v>374.15</c:v>
              </c:pt>
              <c:pt idx="148">
                <c:v>374.15</c:v>
              </c:pt>
              <c:pt idx="149">
                <c:v>374.15</c:v>
              </c:pt>
              <c:pt idx="150">
                <c:v>374.15</c:v>
              </c:pt>
              <c:pt idx="151">
                <c:v>415.99</c:v>
              </c:pt>
              <c:pt idx="152">
                <c:v>415.99</c:v>
              </c:pt>
              <c:pt idx="153">
                <c:v>415.99</c:v>
              </c:pt>
              <c:pt idx="154">
                <c:v>740.48</c:v>
              </c:pt>
              <c:pt idx="155">
                <c:v>740.48</c:v>
              </c:pt>
              <c:pt idx="156">
                <c:v>740.48</c:v>
              </c:pt>
              <c:pt idx="157">
                <c:v>740.48</c:v>
              </c:pt>
              <c:pt idx="158">
                <c:v>740.48</c:v>
              </c:pt>
              <c:pt idx="159">
                <c:v>740.48</c:v>
              </c:pt>
              <c:pt idx="160">
                <c:v>436.89</c:v>
              </c:pt>
              <c:pt idx="161">
                <c:v>515.47</c:v>
              </c:pt>
              <c:pt idx="162">
                <c:v>515.47</c:v>
              </c:pt>
              <c:pt idx="163">
                <c:v>459.34</c:v>
              </c:pt>
              <c:pt idx="164">
                <c:v>459.34</c:v>
              </c:pt>
              <c:pt idx="165">
                <c:v>459.34</c:v>
              </c:pt>
              <c:pt idx="166">
                <c:v>459.34</c:v>
              </c:pt>
              <c:pt idx="167">
                <c:v>555.26</c:v>
              </c:pt>
              <c:pt idx="168">
                <c:v>583.79</c:v>
              </c:pt>
              <c:pt idx="169">
                <c:v>542</c:v>
              </c:pt>
              <c:pt idx="170">
                <c:v>644.44000000000005</c:v>
              </c:pt>
              <c:pt idx="171">
                <c:v>644.44000000000005</c:v>
              </c:pt>
              <c:pt idx="172">
                <c:v>644.44000000000005</c:v>
              </c:pt>
              <c:pt idx="173">
                <c:v>479.75</c:v>
              </c:pt>
              <c:pt idx="174">
                <c:v>479.75</c:v>
              </c:pt>
              <c:pt idx="175">
                <c:v>511.38</c:v>
              </c:pt>
              <c:pt idx="176">
                <c:v>511.38</c:v>
              </c:pt>
              <c:pt idx="177">
                <c:v>481.89</c:v>
              </c:pt>
              <c:pt idx="178">
                <c:v>481.89</c:v>
              </c:pt>
              <c:pt idx="179">
                <c:v>481.89</c:v>
              </c:pt>
              <c:pt idx="180">
                <c:v>481.89</c:v>
              </c:pt>
              <c:pt idx="181">
                <c:v>481.79</c:v>
              </c:pt>
              <c:pt idx="182">
                <c:v>481.79</c:v>
              </c:pt>
              <c:pt idx="183">
                <c:v>481.79</c:v>
              </c:pt>
              <c:pt idx="184">
                <c:v>481.89</c:v>
              </c:pt>
              <c:pt idx="185">
                <c:v>481.89</c:v>
              </c:pt>
              <c:pt idx="186">
                <c:v>481.89</c:v>
              </c:pt>
              <c:pt idx="187">
                <c:v>481.89</c:v>
              </c:pt>
              <c:pt idx="188">
                <c:v>467.51</c:v>
              </c:pt>
              <c:pt idx="189">
                <c:v>528.73</c:v>
              </c:pt>
              <c:pt idx="190">
                <c:v>459.34</c:v>
              </c:pt>
              <c:pt idx="191">
                <c:v>436.89</c:v>
              </c:pt>
              <c:pt idx="192">
                <c:v>459.34</c:v>
              </c:pt>
              <c:pt idx="193">
                <c:v>459.34</c:v>
              </c:pt>
              <c:pt idx="194">
                <c:v>459.34</c:v>
              </c:pt>
              <c:pt idx="195">
                <c:v>459.34</c:v>
              </c:pt>
              <c:pt idx="196">
                <c:v>443.02</c:v>
              </c:pt>
              <c:pt idx="197">
                <c:v>406.28</c:v>
              </c:pt>
              <c:pt idx="198">
                <c:v>447.1</c:v>
              </c:pt>
              <c:pt idx="199">
                <c:v>414.45</c:v>
              </c:pt>
              <c:pt idx="200">
                <c:v>412.4</c:v>
              </c:pt>
              <c:pt idx="201">
                <c:v>412.4</c:v>
              </c:pt>
              <c:pt idx="202">
                <c:v>406.28</c:v>
              </c:pt>
              <c:pt idx="203">
                <c:v>425.47</c:v>
              </c:pt>
              <c:pt idx="204">
                <c:v>421.59</c:v>
              </c:pt>
              <c:pt idx="205">
                <c:v>421.59</c:v>
              </c:pt>
              <c:pt idx="206">
                <c:v>680.47</c:v>
              </c:pt>
              <c:pt idx="207">
                <c:v>680.47</c:v>
              </c:pt>
              <c:pt idx="208">
                <c:v>680.47</c:v>
              </c:pt>
              <c:pt idx="209">
                <c:v>680.47</c:v>
              </c:pt>
              <c:pt idx="210">
                <c:v>680.47</c:v>
              </c:pt>
              <c:pt idx="211">
                <c:v>680.47</c:v>
              </c:pt>
              <c:pt idx="212">
                <c:v>680.47</c:v>
              </c:pt>
              <c:pt idx="213">
                <c:v>680.47</c:v>
              </c:pt>
              <c:pt idx="214">
                <c:v>680.47</c:v>
              </c:pt>
              <c:pt idx="215">
                <c:v>692.58</c:v>
              </c:pt>
              <c:pt idx="216">
                <c:v>392.58</c:v>
              </c:pt>
              <c:pt idx="217">
                <c:v>392.73</c:v>
              </c:pt>
              <c:pt idx="218">
                <c:v>392.73</c:v>
              </c:pt>
              <c:pt idx="219">
                <c:v>489.32</c:v>
              </c:pt>
              <c:pt idx="220">
                <c:v>474.14</c:v>
              </c:pt>
              <c:pt idx="221">
                <c:v>508.62</c:v>
              </c:pt>
              <c:pt idx="222">
                <c:v>461.81</c:v>
              </c:pt>
              <c:pt idx="223">
                <c:v>461.81</c:v>
              </c:pt>
              <c:pt idx="224">
                <c:v>437.61</c:v>
              </c:pt>
              <c:pt idx="225">
                <c:v>437.61</c:v>
              </c:pt>
              <c:pt idx="226">
                <c:v>437.61</c:v>
              </c:pt>
              <c:pt idx="227">
                <c:v>437.61</c:v>
              </c:pt>
              <c:pt idx="253" formatCode="General">
                <c:v>0</c:v>
              </c:pt>
            </c:numLit>
          </c:val>
          <c:smooth val="0"/>
        </c:ser>
        <c:ser>
          <c:idx val="3"/>
          <c:order val="2"/>
          <c:tx>
            <c:v>Romania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194.03380000000001</c:v>
              </c:pt>
              <c:pt idx="1">
                <c:v>158.7747</c:v>
              </c:pt>
              <c:pt idx="2">
                <c:v>179.8133</c:v>
              </c:pt>
              <c:pt idx="3">
                <c:v>178.572</c:v>
              </c:pt>
              <c:pt idx="4">
                <c:v>193.46200000000002</c:v>
              </c:pt>
              <c:pt idx="5">
                <c:v>191.87020000000001</c:v>
              </c:pt>
              <c:pt idx="6">
                <c:v>189.86860000000001</c:v>
              </c:pt>
              <c:pt idx="7">
                <c:v>186.60760000000002</c:v>
              </c:pt>
              <c:pt idx="8">
                <c:v>191.22240000000002</c:v>
              </c:pt>
              <c:pt idx="9">
                <c:v>190.97620000000001</c:v>
              </c:pt>
              <c:pt idx="10">
                <c:v>187.1009</c:v>
              </c:pt>
              <c:pt idx="11">
                <c:v>186.79900000000001</c:v>
              </c:pt>
              <c:pt idx="12">
                <c:v>190.33880000000002</c:v>
              </c:pt>
              <c:pt idx="13">
                <c:v>193.51760000000002</c:v>
              </c:pt>
              <c:pt idx="14">
                <c:v>187.50710000000001</c:v>
              </c:pt>
              <c:pt idx="15">
                <c:v>188.8365</c:v>
              </c:pt>
              <c:pt idx="16">
                <c:v>184.136</c:v>
              </c:pt>
              <c:pt idx="17">
                <c:v>169.26930000000002</c:v>
              </c:pt>
              <c:pt idx="18">
                <c:v>171.34100000000001</c:v>
              </c:pt>
              <c:pt idx="19">
                <c:v>170.63820000000001</c:v>
              </c:pt>
              <c:pt idx="20">
                <c:v>170.54940000000002</c:v>
              </c:pt>
              <c:pt idx="21">
                <c:v>170.2604</c:v>
              </c:pt>
              <c:pt idx="22">
                <c:v>169.5428</c:v>
              </c:pt>
              <c:pt idx="23">
                <c:v>185.48590000000002</c:v>
              </c:pt>
              <c:pt idx="24">
                <c:v>184.79220000000001</c:v>
              </c:pt>
              <c:pt idx="25">
                <c:v>184.7441</c:v>
              </c:pt>
              <c:pt idx="26">
                <c:v>185.42790000000002</c:v>
              </c:pt>
              <c:pt idx="27">
                <c:v>189.911</c:v>
              </c:pt>
              <c:pt idx="28">
                <c:v>189.19490000000002</c:v>
              </c:pt>
              <c:pt idx="29">
                <c:v>189.04170000000002</c:v>
              </c:pt>
              <c:pt idx="30">
                <c:v>189.89620000000002</c:v>
              </c:pt>
              <c:pt idx="31">
                <c:v>193.24290000000002</c:v>
              </c:pt>
              <c:pt idx="32">
                <c:v>193.1172</c:v>
              </c:pt>
              <c:pt idx="33">
                <c:v>194.13800000000001</c:v>
              </c:pt>
              <c:pt idx="34">
                <c:v>201.38770000000002</c:v>
              </c:pt>
              <c:pt idx="35">
                <c:v>201.67670000000001</c:v>
              </c:pt>
              <c:pt idx="36">
                <c:v>202.2551</c:v>
              </c:pt>
              <c:pt idx="37">
                <c:v>204.2961</c:v>
              </c:pt>
              <c:pt idx="38">
                <c:v>206.0805</c:v>
              </c:pt>
              <c:pt idx="39">
                <c:v>167.70310000000001</c:v>
              </c:pt>
              <c:pt idx="40">
                <c:v>163.8254</c:v>
              </c:pt>
              <c:pt idx="41">
                <c:v>233.0925</c:v>
              </c:pt>
              <c:pt idx="42">
                <c:v>174.77860000000001</c:v>
              </c:pt>
              <c:pt idx="43">
                <c:v>166.3443</c:v>
              </c:pt>
              <c:pt idx="44">
                <c:v>156.3973</c:v>
              </c:pt>
              <c:pt idx="45">
                <c:v>158.15790000000001</c:v>
              </c:pt>
              <c:pt idx="46">
                <c:v>172.54130000000001</c:v>
              </c:pt>
              <c:pt idx="47">
                <c:v>175.40460000000002</c:v>
              </c:pt>
              <c:pt idx="48">
                <c:v>164.97540000000001</c:v>
              </c:pt>
              <c:pt idx="49">
                <c:v>165.10490000000001</c:v>
              </c:pt>
              <c:pt idx="50">
                <c:v>165.3501</c:v>
              </c:pt>
              <c:pt idx="51">
                <c:v>166.2928</c:v>
              </c:pt>
              <c:pt idx="52">
                <c:v>165.71299999999999</c:v>
              </c:pt>
              <c:pt idx="53">
                <c:v>167.13740000000001</c:v>
              </c:pt>
              <c:pt idx="54">
                <c:v>169.61</c:v>
              </c:pt>
              <c:pt idx="55">
                <c:v>169.67700000000002</c:v>
              </c:pt>
              <c:pt idx="56">
                <c:v>169.81280000000001</c:v>
              </c:pt>
              <c:pt idx="57">
                <c:v>170.16370000000001</c:v>
              </c:pt>
              <c:pt idx="58">
                <c:v>169.64060000000001</c:v>
              </c:pt>
              <c:pt idx="59">
                <c:v>169.7199</c:v>
              </c:pt>
              <c:pt idx="60">
                <c:v>169.76690000000002</c:v>
              </c:pt>
              <c:pt idx="61">
                <c:v>170.7133</c:v>
              </c:pt>
              <c:pt idx="62">
                <c:v>171.00400000000002</c:v>
              </c:pt>
              <c:pt idx="63">
                <c:v>183.62040000000002</c:v>
              </c:pt>
              <c:pt idx="64">
                <c:v>171.80080000000001</c:v>
              </c:pt>
              <c:pt idx="65">
                <c:v>183.3562</c:v>
              </c:pt>
              <c:pt idx="66">
                <c:v>182.24360000000001</c:v>
              </c:pt>
              <c:pt idx="67">
                <c:v>181.1157</c:v>
              </c:pt>
              <c:pt idx="68">
                <c:v>181.1738</c:v>
              </c:pt>
              <c:pt idx="69">
                <c:v>181.637</c:v>
              </c:pt>
              <c:pt idx="70">
                <c:v>180.24640000000002</c:v>
              </c:pt>
              <c:pt idx="71">
                <c:v>179.42830000000001</c:v>
              </c:pt>
              <c:pt idx="72">
                <c:v>202.64490000000001</c:v>
              </c:pt>
              <c:pt idx="73">
                <c:v>191.7303</c:v>
              </c:pt>
              <c:pt idx="74">
                <c:v>202.78650000000002</c:v>
              </c:pt>
              <c:pt idx="75">
                <c:v>201.41840000000002</c:v>
              </c:pt>
              <c:pt idx="76">
                <c:v>200.78220000000002</c:v>
              </c:pt>
              <c:pt idx="77">
                <c:v>200.0942</c:v>
              </c:pt>
              <c:pt idx="78">
                <c:v>207.80350000000001</c:v>
              </c:pt>
              <c:pt idx="79">
                <c:v>211.95140000000001</c:v>
              </c:pt>
              <c:pt idx="80">
                <c:v>211.46120000000002</c:v>
              </c:pt>
              <c:pt idx="81">
                <c:v>210.89</c:v>
              </c:pt>
              <c:pt idx="82">
                <c:v>211.47749999999999</c:v>
              </c:pt>
              <c:pt idx="83">
                <c:v>211.8459</c:v>
              </c:pt>
              <c:pt idx="84">
                <c:v>212.46890000000002</c:v>
              </c:pt>
              <c:pt idx="85">
                <c:v>212.7056</c:v>
              </c:pt>
              <c:pt idx="86">
                <c:v>214.6798</c:v>
              </c:pt>
              <c:pt idx="87">
                <c:v>211.2088</c:v>
              </c:pt>
              <c:pt idx="88">
                <c:v>210.17020000000002</c:v>
              </c:pt>
              <c:pt idx="89">
                <c:v>211.55420000000001</c:v>
              </c:pt>
              <c:pt idx="90">
                <c:v>204.3734</c:v>
              </c:pt>
              <c:pt idx="91">
                <c:v>206.49590000000001</c:v>
              </c:pt>
              <c:pt idx="92">
                <c:v>175.6746</c:v>
              </c:pt>
              <c:pt idx="93">
                <c:v>180.17360000000002</c:v>
              </c:pt>
              <c:pt idx="94">
                <c:v>182.2105</c:v>
              </c:pt>
              <c:pt idx="95">
                <c:v>183.17070000000001</c:v>
              </c:pt>
              <c:pt idx="96">
                <c:v>183.3914</c:v>
              </c:pt>
              <c:pt idx="97">
                <c:v>185.1574</c:v>
              </c:pt>
              <c:pt idx="98">
                <c:v>186.21970000000002</c:v>
              </c:pt>
              <c:pt idx="99">
                <c:v>185.8175</c:v>
              </c:pt>
              <c:pt idx="100">
                <c:v>193.16080000000002</c:v>
              </c:pt>
              <c:pt idx="101">
                <c:v>178.57499999999999</c:v>
              </c:pt>
              <c:pt idx="102">
                <c:v>208.7362</c:v>
              </c:pt>
              <c:pt idx="103">
                <c:v>208.90300000000002</c:v>
              </c:pt>
              <c:pt idx="104">
                <c:v>209.24030000000002</c:v>
              </c:pt>
              <c:pt idx="105">
                <c:v>175.90180000000001</c:v>
              </c:pt>
              <c:pt idx="106">
                <c:v>176.0487</c:v>
              </c:pt>
              <c:pt idx="107">
                <c:v>190.04400000000001</c:v>
              </c:pt>
              <c:pt idx="108">
                <c:v>185.31180000000001</c:v>
              </c:pt>
              <c:pt idx="109">
                <c:v>211.24350000000001</c:v>
              </c:pt>
              <c:pt idx="110">
                <c:v>211.2988</c:v>
              </c:pt>
              <c:pt idx="111">
                <c:v>235.37090000000001</c:v>
              </c:pt>
              <c:pt idx="112">
                <c:v>354.89640000000003</c:v>
              </c:pt>
              <c:pt idx="113">
                <c:v>237.69340000000003</c:v>
              </c:pt>
              <c:pt idx="114">
                <c:v>234.88490000000002</c:v>
              </c:pt>
              <c:pt idx="115">
                <c:v>233.31180000000001</c:v>
              </c:pt>
              <c:pt idx="116">
                <c:v>237.84100000000001</c:v>
              </c:pt>
              <c:pt idx="117">
                <c:v>241.62970000000001</c:v>
              </c:pt>
              <c:pt idx="118">
                <c:v>242.83630000000002</c:v>
              </c:pt>
              <c:pt idx="119">
                <c:v>243.5359</c:v>
              </c:pt>
              <c:pt idx="120">
                <c:v>244.56710000000001</c:v>
              </c:pt>
              <c:pt idx="121">
                <c:v>247.57760000000002</c:v>
              </c:pt>
              <c:pt idx="122">
                <c:v>243.58330000000001</c:v>
              </c:pt>
              <c:pt idx="123">
                <c:v>245.95840000000001</c:v>
              </c:pt>
              <c:pt idx="124">
                <c:v>249.67960000000002</c:v>
              </c:pt>
              <c:pt idx="125">
                <c:v>247.89440000000002</c:v>
              </c:pt>
              <c:pt idx="126">
                <c:v>242.10310000000001</c:v>
              </c:pt>
              <c:pt idx="127">
                <c:v>240.77160000000001</c:v>
              </c:pt>
              <c:pt idx="128">
                <c:v>249.4401</c:v>
              </c:pt>
              <c:pt idx="129">
                <c:v>247.22880000000001</c:v>
              </c:pt>
              <c:pt idx="130">
                <c:v>256.67720000000003</c:v>
              </c:pt>
              <c:pt idx="131">
                <c:v>259.91829999999999</c:v>
              </c:pt>
              <c:pt idx="132">
                <c:v>256.89370000000002</c:v>
              </c:pt>
              <c:pt idx="133">
                <c:v>257.37200000000001</c:v>
              </c:pt>
              <c:pt idx="134">
                <c:v>235.91340000000002</c:v>
              </c:pt>
              <c:pt idx="135">
                <c:v>234.69470000000001</c:v>
              </c:pt>
              <c:pt idx="136">
                <c:v>245.99130000000002</c:v>
              </c:pt>
              <c:pt idx="137">
                <c:v>246.1198</c:v>
              </c:pt>
              <c:pt idx="138">
                <c:v>257.7996</c:v>
              </c:pt>
              <c:pt idx="139">
                <c:v>221.4854</c:v>
              </c:pt>
              <c:pt idx="140">
                <c:v>226.5951</c:v>
              </c:pt>
              <c:pt idx="141">
                <c:v>245.4615</c:v>
              </c:pt>
              <c:pt idx="142">
                <c:v>218.10990000000001</c:v>
              </c:pt>
              <c:pt idx="143">
                <c:v>216.58950000000002</c:v>
              </c:pt>
              <c:pt idx="144">
                <c:v>224.33970000000002</c:v>
              </c:pt>
              <c:pt idx="145">
                <c:v>227.28630000000001</c:v>
              </c:pt>
              <c:pt idx="146">
                <c:v>226.52</c:v>
              </c:pt>
              <c:pt idx="147">
                <c:v>225.9922</c:v>
              </c:pt>
              <c:pt idx="148">
                <c:v>225.56440000000001</c:v>
              </c:pt>
              <c:pt idx="149">
                <c:v>222.8802</c:v>
              </c:pt>
              <c:pt idx="150">
                <c:v>226.0352</c:v>
              </c:pt>
              <c:pt idx="151">
                <c:v>228.84809413367921</c:v>
              </c:pt>
              <c:pt idx="152">
                <c:v>228.99510000000001</c:v>
              </c:pt>
              <c:pt idx="153">
                <c:v>233.45140000000001</c:v>
              </c:pt>
              <c:pt idx="154">
                <c:v>226.1541</c:v>
              </c:pt>
              <c:pt idx="155">
                <c:v>233.04860000000002</c:v>
              </c:pt>
              <c:pt idx="156">
                <c:v>232.65620000000001</c:v>
              </c:pt>
              <c:pt idx="157">
                <c:v>230.12650000000002</c:v>
              </c:pt>
              <c:pt idx="158">
                <c:v>229.89030000000002</c:v>
              </c:pt>
              <c:pt idx="159">
                <c:v>253.55890000000002</c:v>
              </c:pt>
              <c:pt idx="160">
                <c:v>232.48400000000001</c:v>
              </c:pt>
              <c:pt idx="161">
                <c:v>241.61580000000001</c:v>
              </c:pt>
              <c:pt idx="162">
                <c:v>229.38910000000001</c:v>
              </c:pt>
              <c:pt idx="163">
                <c:v>232.10690000000002</c:v>
              </c:pt>
              <c:pt idx="164">
                <c:v>233.7466</c:v>
              </c:pt>
              <c:pt idx="165">
                <c:v>241.36190000000002</c:v>
              </c:pt>
              <c:pt idx="166">
                <c:v>241.14410000000001</c:v>
              </c:pt>
              <c:pt idx="167">
                <c:v>240.33430000000001</c:v>
              </c:pt>
              <c:pt idx="168">
                <c:v>239.93730000000002</c:v>
              </c:pt>
              <c:pt idx="169">
                <c:v>230.84360000000001</c:v>
              </c:pt>
              <c:pt idx="170">
                <c:v>225.7534</c:v>
              </c:pt>
              <c:pt idx="171">
                <c:v>208.7396</c:v>
              </c:pt>
              <c:pt idx="172">
                <c:v>208.66050000000001</c:v>
              </c:pt>
              <c:pt idx="173">
                <c:v>239.63070000000002</c:v>
              </c:pt>
              <c:pt idx="174">
                <c:v>229.63320000000002</c:v>
              </c:pt>
              <c:pt idx="175">
                <c:v>227.89660000000001</c:v>
              </c:pt>
              <c:pt idx="176">
                <c:v>227.6104</c:v>
              </c:pt>
              <c:pt idx="177">
                <c:v>244.49800000000002</c:v>
              </c:pt>
              <c:pt idx="178">
                <c:v>243.87440000000001</c:v>
              </c:pt>
              <c:pt idx="179">
                <c:v>244.67780000000002</c:v>
              </c:pt>
              <c:pt idx="180">
                <c:v>224.10470000000001</c:v>
              </c:pt>
              <c:pt idx="181">
                <c:v>251.16560000000001</c:v>
              </c:pt>
              <c:pt idx="182">
                <c:v>243.71090000000001</c:v>
              </c:pt>
              <c:pt idx="183">
                <c:v>247.535</c:v>
              </c:pt>
              <c:pt idx="184">
                <c:v>242.053</c:v>
              </c:pt>
              <c:pt idx="185">
                <c:v>234.69470000000001</c:v>
              </c:pt>
              <c:pt idx="186">
                <c:v>232.63589999999999</c:v>
              </c:pt>
              <c:pt idx="187">
                <c:v>234.12100000000001</c:v>
              </c:pt>
              <c:pt idx="188">
                <c:v>220.08240000000001</c:v>
              </c:pt>
              <c:pt idx="189">
                <c:v>237.4265</c:v>
              </c:pt>
              <c:pt idx="190">
                <c:v>238.35509999999999</c:v>
              </c:pt>
              <c:pt idx="191">
                <c:v>239.0966</c:v>
              </c:pt>
              <c:pt idx="192">
                <c:v>223.07910000000001</c:v>
              </c:pt>
              <c:pt idx="193">
                <c:v>222.51609999999999</c:v>
              </c:pt>
              <c:pt idx="194">
                <c:v>221.86930000000001</c:v>
              </c:pt>
              <c:pt idx="195">
                <c:v>232.16149999999999</c:v>
              </c:pt>
              <c:pt idx="196">
                <c:v>230.9665</c:v>
              </c:pt>
              <c:pt idx="197">
                <c:v>259.74630000000002</c:v>
              </c:pt>
              <c:pt idx="198">
                <c:v>248.39510000000001</c:v>
              </c:pt>
              <c:pt idx="199">
                <c:v>220.27510000000001</c:v>
              </c:pt>
              <c:pt idx="200">
                <c:v>260.35489999999999</c:v>
              </c:pt>
              <c:pt idx="201">
                <c:v>222.61519999999999</c:v>
              </c:pt>
              <c:pt idx="202">
                <c:v>223.38499999999999</c:v>
              </c:pt>
              <c:pt idx="203">
                <c:v>227.5419</c:v>
              </c:pt>
              <c:pt idx="204">
                <c:v>232.85300000000001</c:v>
              </c:pt>
              <c:pt idx="205">
                <c:v>231.59960000000001</c:v>
              </c:pt>
              <c:pt idx="206">
                <c:v>234.93950000000001</c:v>
              </c:pt>
              <c:pt idx="207">
                <c:v>237.4316</c:v>
              </c:pt>
              <c:pt idx="208">
                <c:v>239.35409999999999</c:v>
              </c:pt>
              <c:pt idx="209">
                <c:v>233.8648</c:v>
              </c:pt>
              <c:pt idx="210">
                <c:v>234.06200000000001</c:v>
              </c:pt>
              <c:pt idx="211">
                <c:v>236.38720000000001</c:v>
              </c:pt>
              <c:pt idx="212">
                <c:v>268.04989999999998</c:v>
              </c:pt>
              <c:pt idx="213">
                <c:v>236.5127</c:v>
              </c:pt>
              <c:pt idx="214">
                <c:v>252.72239999999999</c:v>
              </c:pt>
              <c:pt idx="215">
                <c:v>221.45490000000001</c:v>
              </c:pt>
              <c:pt idx="216">
                <c:v>252.21729999999999</c:v>
              </c:pt>
              <c:pt idx="217">
                <c:v>252.84639999999999</c:v>
              </c:pt>
              <c:pt idx="218">
                <c:v>230.48419999999999</c:v>
              </c:pt>
              <c:pt idx="219">
                <c:v>235.47970000000001</c:v>
              </c:pt>
              <c:pt idx="220">
                <c:v>246.82329999999999</c:v>
              </c:pt>
              <c:pt idx="221">
                <c:v>246.67250000000001</c:v>
              </c:pt>
              <c:pt idx="222">
                <c:v>229.81970000000001</c:v>
              </c:pt>
              <c:pt idx="223">
                <c:v>246.82859999999999</c:v>
              </c:pt>
              <c:pt idx="224">
                <c:v>253.93289999999999</c:v>
              </c:pt>
              <c:pt idx="225">
                <c:v>255.37209999999999</c:v>
              </c:pt>
              <c:pt idx="226">
                <c:v>266.41140000000001</c:v>
              </c:pt>
              <c:pt idx="227">
                <c:v>241.97980000000001</c:v>
              </c:pt>
              <c:pt idx="253" formatCode="General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50752"/>
        <c:axId val="243068928"/>
      </c:lineChart>
      <c:catAx>
        <c:axId val="2430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68928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43068928"/>
        <c:scaling>
          <c:orientation val="minMax"/>
          <c:max val="799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5.7784911717495988E-2"/>
              <c:y val="0.442691060676238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050752"/>
        <c:crosses val="autoZero"/>
        <c:crossBetween val="between"/>
        <c:majorUnit val="100"/>
        <c:minorUnit val="2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58908507223114"/>
          <c:y val="0.10501047663159752"/>
          <c:w val="0.2247191011235955"/>
          <c:h val="0.11736452061139416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Community average and Spanish 
 market price for Light Lamb carcases</a:t>
            </a:r>
          </a:p>
        </c:rich>
      </c:tx>
      <c:layout>
        <c:manualLayout>
          <c:xMode val="edge"/>
          <c:yMode val="edge"/>
          <c:x val="0.19288344418112785"/>
          <c:y val="3.0549871494753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2066161522828E-2"/>
          <c:y val="0.1384928716904277"/>
          <c:w val="0.88799169782352183"/>
          <c:h val="0.77189409368635442"/>
        </c:manualLayout>
      </c:layout>
      <c:lineChart>
        <c:grouping val="standard"/>
        <c:varyColors val="0"/>
        <c:ser>
          <c:idx val="3"/>
          <c:order val="0"/>
          <c:tx>
            <c:v>EU light lamb avg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713.1825</c:v>
              </c:pt>
              <c:pt idx="1">
                <c:v>718.40980000000002</c:v>
              </c:pt>
              <c:pt idx="2">
                <c:v>671.74009999999998</c:v>
              </c:pt>
              <c:pt idx="3">
                <c:v>650.62080000000003</c:v>
              </c:pt>
              <c:pt idx="4">
                <c:v>631.1508</c:v>
              </c:pt>
              <c:pt idx="5">
                <c:v>626.55520000000001</c:v>
              </c:pt>
              <c:pt idx="6">
                <c:v>612.1155</c:v>
              </c:pt>
              <c:pt idx="7">
                <c:v>593.76200000000006</c:v>
              </c:pt>
              <c:pt idx="8">
                <c:v>571.08479999999997</c:v>
              </c:pt>
              <c:pt idx="9">
                <c:v>555.47760000000005</c:v>
              </c:pt>
              <c:pt idx="10">
                <c:v>551.04420000000005</c:v>
              </c:pt>
              <c:pt idx="11">
                <c:v>556.85540000000003</c:v>
              </c:pt>
              <c:pt idx="12">
                <c:v>557.52520000000004</c:v>
              </c:pt>
              <c:pt idx="13">
                <c:v>533.87110000000007</c:v>
              </c:pt>
              <c:pt idx="14">
                <c:v>549.70260000000007</c:v>
              </c:pt>
              <c:pt idx="15">
                <c:v>579.0222</c:v>
              </c:pt>
              <c:pt idx="16">
                <c:v>567.94170000000008</c:v>
              </c:pt>
              <c:pt idx="17">
                <c:v>559.46069999999997</c:v>
              </c:pt>
              <c:pt idx="18">
                <c:v>557.2903</c:v>
              </c:pt>
              <c:pt idx="19">
                <c:v>551.48239999999998</c:v>
              </c:pt>
              <c:pt idx="20">
                <c:v>551.11570000000006</c:v>
              </c:pt>
              <c:pt idx="21">
                <c:v>556.86500000000001</c:v>
              </c:pt>
              <c:pt idx="22">
                <c:v>553.79550000000006</c:v>
              </c:pt>
              <c:pt idx="23">
                <c:v>561.92360000000008</c:v>
              </c:pt>
              <c:pt idx="24">
                <c:v>562.95810000000006</c:v>
              </c:pt>
              <c:pt idx="25">
                <c:v>578.21789999999999</c:v>
              </c:pt>
              <c:pt idx="26">
                <c:v>588.84820000000002</c:v>
              </c:pt>
              <c:pt idx="27">
                <c:v>614.02539999999999</c:v>
              </c:pt>
              <c:pt idx="28">
                <c:v>619.41150000000005</c:v>
              </c:pt>
              <c:pt idx="29">
                <c:v>633.35559999999998</c:v>
              </c:pt>
              <c:pt idx="30">
                <c:v>647.02629999999999</c:v>
              </c:pt>
              <c:pt idx="31">
                <c:v>648.8347</c:v>
              </c:pt>
              <c:pt idx="32">
                <c:v>647.02730000000008</c:v>
              </c:pt>
              <c:pt idx="33">
                <c:v>647.66120000000001</c:v>
              </c:pt>
              <c:pt idx="34">
                <c:v>665.65420000000006</c:v>
              </c:pt>
              <c:pt idx="35">
                <c:v>677.15140000000008</c:v>
              </c:pt>
              <c:pt idx="36">
                <c:v>700.42230000000006</c:v>
              </c:pt>
              <c:pt idx="37">
                <c:v>717.29219999999998</c:v>
              </c:pt>
              <c:pt idx="38">
                <c:v>726.48670000000004</c:v>
              </c:pt>
              <c:pt idx="39">
                <c:v>730.86810000000003</c:v>
              </c:pt>
              <c:pt idx="40">
                <c:v>727.95010000000002</c:v>
              </c:pt>
              <c:pt idx="41">
                <c:v>725.11860000000001</c:v>
              </c:pt>
              <c:pt idx="42">
                <c:v>723.87260000000003</c:v>
              </c:pt>
              <c:pt idx="43">
                <c:v>718.2867</c:v>
              </c:pt>
              <c:pt idx="44">
                <c:v>711.71630000000005</c:v>
              </c:pt>
              <c:pt idx="45">
                <c:v>706.74459999999999</c:v>
              </c:pt>
              <c:pt idx="46">
                <c:v>701.88430000000005</c:v>
              </c:pt>
              <c:pt idx="47">
                <c:v>713.53970000000004</c:v>
              </c:pt>
              <c:pt idx="48">
                <c:v>713.63819999999998</c:v>
              </c:pt>
              <c:pt idx="49">
                <c:v>714.43400000000008</c:v>
              </c:pt>
              <c:pt idx="50">
                <c:v>725.02330000000006</c:v>
              </c:pt>
              <c:pt idx="51">
                <c:v>720.30860000000007</c:v>
              </c:pt>
              <c:pt idx="52">
                <c:v>717.56100000000004</c:v>
              </c:pt>
              <c:pt idx="53">
                <c:v>714.02460000000008</c:v>
              </c:pt>
              <c:pt idx="54">
                <c:v>642.12220000000002</c:v>
              </c:pt>
              <c:pt idx="55">
                <c:v>603.6576</c:v>
              </c:pt>
              <c:pt idx="56">
                <c:v>579.71630000000005</c:v>
              </c:pt>
              <c:pt idx="57">
                <c:v>565.46699999999998</c:v>
              </c:pt>
              <c:pt idx="58">
                <c:v>574.07370000000003</c:v>
              </c:pt>
              <c:pt idx="59">
                <c:v>566.91250000000002</c:v>
              </c:pt>
              <c:pt idx="60">
                <c:v>565.38340000000005</c:v>
              </c:pt>
              <c:pt idx="61">
                <c:v>565.75670000000002</c:v>
              </c:pt>
              <c:pt idx="62">
                <c:v>571.97130000000004</c:v>
              </c:pt>
              <c:pt idx="63">
                <c:v>579.26220000000001</c:v>
              </c:pt>
              <c:pt idx="64">
                <c:v>579.59030000000007</c:v>
              </c:pt>
              <c:pt idx="65">
                <c:v>583.97</c:v>
              </c:pt>
              <c:pt idx="66">
                <c:v>592.12570000000005</c:v>
              </c:pt>
              <c:pt idx="67">
                <c:v>578.46230000000003</c:v>
              </c:pt>
              <c:pt idx="68">
                <c:v>562.08680000000004</c:v>
              </c:pt>
              <c:pt idx="69">
                <c:v>550.68830000000003</c:v>
              </c:pt>
              <c:pt idx="70">
                <c:v>540.44820000000004</c:v>
              </c:pt>
              <c:pt idx="71">
                <c:v>536.4982</c:v>
              </c:pt>
              <c:pt idx="72">
                <c:v>528.21980000000008</c:v>
              </c:pt>
              <c:pt idx="73">
                <c:v>532.23070000000007</c:v>
              </c:pt>
              <c:pt idx="74">
                <c:v>531.7722</c:v>
              </c:pt>
              <c:pt idx="75">
                <c:v>544.44950000000006</c:v>
              </c:pt>
              <c:pt idx="76">
                <c:v>535.01100000000008</c:v>
              </c:pt>
              <c:pt idx="77">
                <c:v>532.9171</c:v>
              </c:pt>
              <c:pt idx="78">
                <c:v>535.23090000000002</c:v>
              </c:pt>
              <c:pt idx="79">
                <c:v>555.06259999999997</c:v>
              </c:pt>
              <c:pt idx="80">
                <c:v>576.19400000000007</c:v>
              </c:pt>
              <c:pt idx="81">
                <c:v>572.70130000000006</c:v>
              </c:pt>
              <c:pt idx="82">
                <c:v>576.31060000000002</c:v>
              </c:pt>
              <c:pt idx="83">
                <c:v>575.26790000000005</c:v>
              </c:pt>
              <c:pt idx="84" formatCode="#,##0.00">
                <c:v>588.86599999999999</c:v>
              </c:pt>
              <c:pt idx="85" formatCode="#,##0.00">
                <c:v>630.91210000000001</c:v>
              </c:pt>
              <c:pt idx="86" formatCode="#,##0.00">
                <c:v>601.5059</c:v>
              </c:pt>
              <c:pt idx="87" formatCode="#,##0.00">
                <c:v>621.25279999999998</c:v>
              </c:pt>
              <c:pt idx="88" formatCode="#,##0.00">
                <c:v>620.53060000000005</c:v>
              </c:pt>
              <c:pt idx="89" formatCode="#,##0.00">
                <c:v>630.53610000000003</c:v>
              </c:pt>
              <c:pt idx="90" formatCode="#,##0.00">
                <c:v>628.59190000000001</c:v>
              </c:pt>
              <c:pt idx="91" formatCode="#,##0.00">
                <c:v>631.12480000000005</c:v>
              </c:pt>
              <c:pt idx="92" formatCode="#,##0.00">
                <c:v>628.91100000000006</c:v>
              </c:pt>
              <c:pt idx="93" formatCode="#,##0.00">
                <c:v>629.23340000000007</c:v>
              </c:pt>
              <c:pt idx="94" formatCode="#,##0.00">
                <c:v>628.34500000000003</c:v>
              </c:pt>
              <c:pt idx="95" formatCode="#,##0.00">
                <c:v>623.20500000000004</c:v>
              </c:pt>
              <c:pt idx="96" formatCode="#,##0.00">
                <c:v>622.51980000000003</c:v>
              </c:pt>
              <c:pt idx="97" formatCode="#,##0.00">
                <c:v>619.96990000000005</c:v>
              </c:pt>
              <c:pt idx="98" formatCode="#,##0.00">
                <c:v>604.33230000000003</c:v>
              </c:pt>
              <c:pt idx="99" formatCode="#,##0.00">
                <c:v>615.72840000000008</c:v>
              </c:pt>
              <c:pt idx="100" formatCode="#,##0.00">
                <c:v>608.19740000000002</c:v>
              </c:pt>
              <c:pt idx="101" formatCode="#,##0.00">
                <c:v>610.10050000000001</c:v>
              </c:pt>
              <c:pt idx="102" formatCode="#,##0.00">
                <c:v>611.02409999999998</c:v>
              </c:pt>
              <c:pt idx="103" formatCode="#,##0.00">
                <c:v>628.11940000000004</c:v>
              </c:pt>
              <c:pt idx="104" formatCode="#,##0.00">
                <c:v>615.21140000000003</c:v>
              </c:pt>
              <c:pt idx="105" formatCode="#,##0.00">
                <c:v>568.19119999999998</c:v>
              </c:pt>
              <c:pt idx="106" formatCode="#,##0.00">
                <c:v>548.02819999999997</c:v>
              </c:pt>
              <c:pt idx="107" formatCode="#,##0.00">
                <c:v>533.79090000000008</c:v>
              </c:pt>
              <c:pt idx="108" formatCode="#,##0.00">
                <c:v>531.12080000000003</c:v>
              </c:pt>
              <c:pt idx="109" formatCode="#,##0.00">
                <c:v>525.7921</c:v>
              </c:pt>
              <c:pt idx="110" formatCode="#,##0.00">
                <c:v>527.34400000000005</c:v>
              </c:pt>
              <c:pt idx="111" formatCode="#,##0.00">
                <c:v>534.52970000000005</c:v>
              </c:pt>
              <c:pt idx="112" formatCode="#,##0.00">
                <c:v>539.12310000000002</c:v>
              </c:pt>
              <c:pt idx="113" formatCode="#,##0.00">
                <c:v>538.68450000000007</c:v>
              </c:pt>
              <c:pt idx="114" formatCode="#,##0.00">
                <c:v>540.58120000000008</c:v>
              </c:pt>
              <c:pt idx="115" formatCode="#,##0.00">
                <c:v>543.84670000000006</c:v>
              </c:pt>
              <c:pt idx="116" formatCode="#,##0.00">
                <c:v>541.0607</c:v>
              </c:pt>
              <c:pt idx="117" formatCode="#,##0.00">
                <c:v>542.33950000000004</c:v>
              </c:pt>
              <c:pt idx="118" formatCode="#,##0.00">
                <c:v>559.0942</c:v>
              </c:pt>
              <c:pt idx="119" formatCode="#,##0.00">
                <c:v>590.56920000000002</c:v>
              </c:pt>
              <c:pt idx="120" formatCode="#,##0.00">
                <c:v>610.95680000000004</c:v>
              </c:pt>
              <c:pt idx="121" formatCode="#,##0.00">
                <c:v>584.51960000000008</c:v>
              </c:pt>
              <c:pt idx="122" formatCode="#,##0.00">
                <c:v>568.31510000000003</c:v>
              </c:pt>
              <c:pt idx="123" formatCode="#,##0.00">
                <c:v>561.31470000000002</c:v>
              </c:pt>
              <c:pt idx="124" formatCode="#,##0.00">
                <c:v>559.58440000000007</c:v>
              </c:pt>
              <c:pt idx="125" formatCode="#,##0.00">
                <c:v>555.88459999999998</c:v>
              </c:pt>
              <c:pt idx="126" formatCode="#,##0.00">
                <c:v>556.73820000000001</c:v>
              </c:pt>
              <c:pt idx="127" formatCode="#,##0.00">
                <c:v>560.71249999999998</c:v>
              </c:pt>
              <c:pt idx="128" formatCode="#,##0.00">
                <c:v>558.18979999999999</c:v>
              </c:pt>
              <c:pt idx="129" formatCode="#,##0.00">
                <c:v>565.3057</c:v>
              </c:pt>
              <c:pt idx="130" formatCode="#,##0.00">
                <c:v>571.05860000000007</c:v>
              </c:pt>
              <c:pt idx="131" formatCode="#,##0.00">
                <c:v>570.03830000000005</c:v>
              </c:pt>
              <c:pt idx="132" formatCode="#,##0.00">
                <c:v>570.15710000000001</c:v>
              </c:pt>
              <c:pt idx="133" formatCode="#,##0.00">
                <c:v>590.03899999999999</c:v>
              </c:pt>
              <c:pt idx="134" formatCode="#,##0.00">
                <c:v>584.78110000000004</c:v>
              </c:pt>
              <c:pt idx="135" formatCode="#,##0.00">
                <c:v>582.27539999999999</c:v>
              </c:pt>
              <c:pt idx="136" formatCode="#,##0.00">
                <c:v>601.89160000000004</c:v>
              </c:pt>
              <c:pt idx="137" formatCode="#,##0.00">
                <c:v>598.80550000000005</c:v>
              </c:pt>
              <c:pt idx="138" formatCode="#,##0.00">
                <c:v>599.69640000000004</c:v>
              </c:pt>
              <c:pt idx="139" formatCode="#,##0.00">
                <c:v>608.89340000000004</c:v>
              </c:pt>
              <c:pt idx="140" formatCode="#,##0.00">
                <c:v>622.81330000000003</c:v>
              </c:pt>
              <c:pt idx="141" formatCode="#,##0.00">
                <c:v>622.50380000000007</c:v>
              </c:pt>
              <c:pt idx="142" formatCode="#,##0.00">
                <c:v>622.61560000000009</c:v>
              </c:pt>
              <c:pt idx="143" formatCode="#,##0.00">
                <c:v>620.67610000000002</c:v>
              </c:pt>
              <c:pt idx="144" formatCode="#,##0.00">
                <c:v>630.30320000000006</c:v>
              </c:pt>
              <c:pt idx="145" formatCode="#,##0.00">
                <c:v>638.30540000000008</c:v>
              </c:pt>
              <c:pt idx="146" formatCode="#,##0.00">
                <c:v>633.8895</c:v>
              </c:pt>
              <c:pt idx="147" formatCode="#,##0.00">
                <c:v>621.1463</c:v>
              </c:pt>
              <c:pt idx="148" formatCode="#,##0.00">
                <c:v>634.97990000000004</c:v>
              </c:pt>
              <c:pt idx="149" formatCode="#,##0.00">
                <c:v>627.39620000000002</c:v>
              </c:pt>
              <c:pt idx="150" formatCode="#,##0.00">
                <c:v>636.58040000000005</c:v>
              </c:pt>
              <c:pt idx="151" formatCode="#,##0.00">
                <c:v>637.70010000000002</c:v>
              </c:pt>
              <c:pt idx="152" formatCode="#,##0.00">
                <c:v>637.79399999999998</c:v>
              </c:pt>
              <c:pt idx="153" formatCode="#,##0.00">
                <c:v>642.17079999999999</c:v>
              </c:pt>
              <c:pt idx="154" formatCode="#,##0.00">
                <c:v>643.76600000000008</c:v>
              </c:pt>
              <c:pt idx="155" formatCode="#,##0.00">
                <c:v>651.48290000000009</c:v>
              </c:pt>
              <c:pt idx="156" formatCode="#,##0.00">
                <c:v>645.37990000000002</c:v>
              </c:pt>
              <c:pt idx="157" formatCode="#,##0.00">
                <c:v>633.93560000000002</c:v>
              </c:pt>
              <c:pt idx="158" formatCode="#,##0.00">
                <c:v>610.51620000000003</c:v>
              </c:pt>
              <c:pt idx="159" formatCode="#,##0.00">
                <c:v>588.69760000000008</c:v>
              </c:pt>
              <c:pt idx="160" formatCode="#,##0.00">
                <c:v>576.65010000000007</c:v>
              </c:pt>
              <c:pt idx="161" formatCode="#,##0.00">
                <c:v>576.99459999999999</c:v>
              </c:pt>
              <c:pt idx="162" formatCode="#,##0.00">
                <c:v>585.27539999999999</c:v>
              </c:pt>
              <c:pt idx="163" formatCode="#,##0.00">
                <c:v>584.96370000000002</c:v>
              </c:pt>
              <c:pt idx="164" formatCode="#,##0.00">
                <c:v>584.10320000000002</c:v>
              </c:pt>
              <c:pt idx="165" formatCode="#,##0.00">
                <c:v>584.02460000000008</c:v>
              </c:pt>
              <c:pt idx="166" formatCode="#,##0.00">
                <c:v>586.61620000000005</c:v>
              </c:pt>
              <c:pt idx="167" formatCode="#,##0.00">
                <c:v>586.15030000000002</c:v>
              </c:pt>
              <c:pt idx="168" formatCode="#,##0.00">
                <c:v>581.6567</c:v>
              </c:pt>
              <c:pt idx="169" formatCode="#,##0.00">
                <c:v>580.49959999999999</c:v>
              </c:pt>
              <c:pt idx="170" formatCode="#,##0.00">
                <c:v>601.77910000000008</c:v>
              </c:pt>
              <c:pt idx="171" formatCode="#,##0.00">
                <c:v>598.7604</c:v>
              </c:pt>
              <c:pt idx="172" formatCode="#,##0.00">
                <c:v>591.39139999999998</c:v>
              </c:pt>
              <c:pt idx="173" formatCode="#,##0.00">
                <c:v>594.31119999999999</c:v>
              </c:pt>
              <c:pt idx="174" formatCode="#,##0.00">
                <c:v>595.82180000000005</c:v>
              </c:pt>
              <c:pt idx="175" formatCode="#,##0.00">
                <c:v>579.74829999999997</c:v>
              </c:pt>
              <c:pt idx="176" formatCode="#,##0.00">
                <c:v>556.19889999999998</c:v>
              </c:pt>
              <c:pt idx="177" formatCode="#,##0.00">
                <c:v>555.25260000000003</c:v>
              </c:pt>
              <c:pt idx="178" formatCode="#,##0.00">
                <c:v>555.39780000000007</c:v>
              </c:pt>
              <c:pt idx="179" formatCode="#,##0.00">
                <c:v>557.15170000000001</c:v>
              </c:pt>
              <c:pt idx="180" formatCode="#,##0.00">
                <c:v>553.40570000000002</c:v>
              </c:pt>
              <c:pt idx="181" formatCode="#,##0.00">
                <c:v>551.67899999999997</c:v>
              </c:pt>
              <c:pt idx="182" formatCode="#,##0.00">
                <c:v>555.04780000000005</c:v>
              </c:pt>
              <c:pt idx="183" formatCode="#,##0.00">
                <c:v>558.44280000000003</c:v>
              </c:pt>
              <c:pt idx="184" formatCode="#,##0.00">
                <c:v>577.09519999999998</c:v>
              </c:pt>
              <c:pt idx="185" formatCode="#,##0.00">
                <c:v>591.86969999999997</c:v>
              </c:pt>
              <c:pt idx="186" formatCode="#,##0.00">
                <c:v>594.90729999999996</c:v>
              </c:pt>
              <c:pt idx="187" formatCode="#,##0.00">
                <c:v>579.18259999999998</c:v>
              </c:pt>
              <c:pt idx="188" formatCode="#,##0.00">
                <c:v>604.94740000000002</c:v>
              </c:pt>
              <c:pt idx="189" formatCode="#,##0.00">
                <c:v>614.49379999999996</c:v>
              </c:pt>
              <c:pt idx="190" formatCode="#,##0.00">
                <c:v>611.92280000000005</c:v>
              </c:pt>
              <c:pt idx="191" formatCode="#,##0.00">
                <c:v>615.93359999999996</c:v>
              </c:pt>
              <c:pt idx="192" formatCode="#,##0.00">
                <c:v>633.96529999999996</c:v>
              </c:pt>
              <c:pt idx="193" formatCode="#,##0.00">
                <c:v>637.87940000000003</c:v>
              </c:pt>
              <c:pt idx="194" formatCode="#,##0.00">
                <c:v>639.45000000000005</c:v>
              </c:pt>
              <c:pt idx="195" formatCode="#,##0.00">
                <c:v>638.56119999999999</c:v>
              </c:pt>
              <c:pt idx="196" formatCode="#,##0.00">
                <c:v>626.22460000000001</c:v>
              </c:pt>
              <c:pt idx="197" formatCode="#,##0.00">
                <c:v>631.0806</c:v>
              </c:pt>
              <c:pt idx="198" formatCode="#,##0.00">
                <c:v>629.10749999999996</c:v>
              </c:pt>
              <c:pt idx="199" formatCode="#,##0.00">
                <c:v>625.89710000000002</c:v>
              </c:pt>
              <c:pt idx="200" formatCode="#,##0.00">
                <c:v>629.73069999999996</c:v>
              </c:pt>
              <c:pt idx="201" formatCode="#,##0.00">
                <c:v>632.15880000000004</c:v>
              </c:pt>
              <c:pt idx="202" formatCode="#,##0.00">
                <c:v>635.93269999999995</c:v>
              </c:pt>
              <c:pt idx="203" formatCode="#,##0.00">
                <c:v>638.20420000000001</c:v>
              </c:pt>
              <c:pt idx="204" formatCode="#,##0.00">
                <c:v>634.31500000000005</c:v>
              </c:pt>
              <c:pt idx="205" formatCode="#,##0.00">
                <c:v>635.31939999999997</c:v>
              </c:pt>
              <c:pt idx="206" formatCode="#,##0.00">
                <c:v>635.70479999999998</c:v>
              </c:pt>
              <c:pt idx="207" formatCode="#,##0.00">
                <c:v>604.13699999999994</c:v>
              </c:pt>
              <c:pt idx="208" formatCode="#,##0.00">
                <c:v>602.94939999999997</c:v>
              </c:pt>
              <c:pt idx="209" formatCode="#,##0.00">
                <c:v>636.02660000000003</c:v>
              </c:pt>
              <c:pt idx="210" formatCode="#,##0.00">
                <c:v>647.21</c:v>
              </c:pt>
              <c:pt idx="211" formatCode="#,##0.00">
                <c:v>577.85149999999999</c:v>
              </c:pt>
              <c:pt idx="212" formatCode="#,##0.00">
                <c:v>558.66930000000002</c:v>
              </c:pt>
              <c:pt idx="213" formatCode="#,##0.00">
                <c:v>542.38499999999999</c:v>
              </c:pt>
              <c:pt idx="214" formatCode="#,##0.00">
                <c:v>547.96730000000002</c:v>
              </c:pt>
              <c:pt idx="215" formatCode="#,##0.00">
                <c:v>545.24249999999995</c:v>
              </c:pt>
              <c:pt idx="216" formatCode="#,##0.00">
                <c:v>539.04629999999997</c:v>
              </c:pt>
              <c:pt idx="217" formatCode="#,##0.00">
                <c:v>535.11339999999996</c:v>
              </c:pt>
              <c:pt idx="218" formatCode="#,##0.00">
                <c:v>542.11109999999996</c:v>
              </c:pt>
              <c:pt idx="219" formatCode="#,##0.00">
                <c:v>527.88250000000005</c:v>
              </c:pt>
              <c:pt idx="220" formatCode="#,##0.00">
                <c:v>529.93499999999995</c:v>
              </c:pt>
              <c:pt idx="221" formatCode="#,##0.00">
                <c:v>556.03679999999997</c:v>
              </c:pt>
              <c:pt idx="222" formatCode="#,##0.00">
                <c:v>550.13930000000005</c:v>
              </c:pt>
              <c:pt idx="223" formatCode="#,##0.00">
                <c:v>540.89980000000003</c:v>
              </c:pt>
              <c:pt idx="224" formatCode="#,##0.00">
                <c:v>543.97789999999998</c:v>
              </c:pt>
              <c:pt idx="225" formatCode="#,##0.00">
                <c:v>549.6268</c:v>
              </c:pt>
              <c:pt idx="226" formatCode="#,##0.00">
                <c:v>566.2604</c:v>
              </c:pt>
              <c:pt idx="227" formatCode="#,##0.00">
                <c:v>567.2604</c:v>
              </c:pt>
            </c:numLit>
          </c:val>
          <c:smooth val="0"/>
        </c:ser>
        <c:ser>
          <c:idx val="4"/>
          <c:order val="1"/>
          <c:tx>
            <c:v>Spain Cat C (10 - 13kg) 1a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848.27</c:v>
              </c:pt>
              <c:pt idx="1">
                <c:v>832.37</c:v>
              </c:pt>
              <c:pt idx="2">
                <c:v>832.7</c:v>
              </c:pt>
              <c:pt idx="3">
                <c:v>801.32</c:v>
              </c:pt>
              <c:pt idx="4">
                <c:v>766.74</c:v>
              </c:pt>
              <c:pt idx="5">
                <c:v>730.39</c:v>
              </c:pt>
              <c:pt idx="6">
                <c:v>704.14</c:v>
              </c:pt>
              <c:pt idx="7">
                <c:v>663.83</c:v>
              </c:pt>
              <c:pt idx="8">
                <c:v>622.75</c:v>
              </c:pt>
              <c:pt idx="9">
                <c:v>599.16999999999996</c:v>
              </c:pt>
              <c:pt idx="10">
                <c:v>589.09</c:v>
              </c:pt>
              <c:pt idx="11">
                <c:v>599.44000000000005</c:v>
              </c:pt>
              <c:pt idx="12">
                <c:v>600.82000000000005</c:v>
              </c:pt>
              <c:pt idx="13">
                <c:v>555.87</c:v>
              </c:pt>
              <c:pt idx="14">
                <c:v>574.73</c:v>
              </c:pt>
              <c:pt idx="15">
                <c:v>579.62</c:v>
              </c:pt>
              <c:pt idx="16">
                <c:v>560.87</c:v>
              </c:pt>
              <c:pt idx="17">
                <c:v>571.17999999999995</c:v>
              </c:pt>
              <c:pt idx="18">
                <c:v>575.22</c:v>
              </c:pt>
              <c:pt idx="19">
                <c:v>567.88</c:v>
              </c:pt>
              <c:pt idx="20">
                <c:v>569.05999999999995</c:v>
              </c:pt>
              <c:pt idx="21">
                <c:v>577.66</c:v>
              </c:pt>
              <c:pt idx="22">
                <c:v>570.33000000000004</c:v>
              </c:pt>
              <c:pt idx="23">
                <c:v>571.91</c:v>
              </c:pt>
              <c:pt idx="24">
                <c:v>578.01</c:v>
              </c:pt>
              <c:pt idx="25">
                <c:v>587.91</c:v>
              </c:pt>
              <c:pt idx="26">
                <c:v>610.4</c:v>
              </c:pt>
              <c:pt idx="27">
                <c:v>645.86</c:v>
              </c:pt>
              <c:pt idx="28">
                <c:v>656.51</c:v>
              </c:pt>
              <c:pt idx="29">
                <c:v>676.61</c:v>
              </c:pt>
              <c:pt idx="30">
                <c:v>695.39</c:v>
              </c:pt>
              <c:pt idx="31">
                <c:v>695.39</c:v>
              </c:pt>
              <c:pt idx="32">
                <c:v>684.63</c:v>
              </c:pt>
              <c:pt idx="33">
                <c:v>686.47</c:v>
              </c:pt>
              <c:pt idx="34">
                <c:v>700.25</c:v>
              </c:pt>
              <c:pt idx="35">
                <c:v>725.21</c:v>
              </c:pt>
              <c:pt idx="36">
                <c:v>750.59</c:v>
              </c:pt>
              <c:pt idx="37">
                <c:v>776.3</c:v>
              </c:pt>
              <c:pt idx="38">
                <c:v>811.52</c:v>
              </c:pt>
              <c:pt idx="39">
                <c:v>816.42</c:v>
              </c:pt>
              <c:pt idx="40">
                <c:v>817.82</c:v>
              </c:pt>
              <c:pt idx="41">
                <c:v>823.55</c:v>
              </c:pt>
              <c:pt idx="42">
                <c:v>826.63</c:v>
              </c:pt>
              <c:pt idx="43">
                <c:v>826.63</c:v>
              </c:pt>
              <c:pt idx="44">
                <c:v>826.33</c:v>
              </c:pt>
              <c:pt idx="45">
                <c:v>826.33</c:v>
              </c:pt>
              <c:pt idx="46">
                <c:v>826.33</c:v>
              </c:pt>
              <c:pt idx="47">
                <c:v>858.82</c:v>
              </c:pt>
              <c:pt idx="48">
                <c:v>858.82</c:v>
              </c:pt>
              <c:pt idx="49">
                <c:v>841.7</c:v>
              </c:pt>
              <c:pt idx="50">
                <c:v>836.74</c:v>
              </c:pt>
              <c:pt idx="51">
                <c:v>820.7</c:v>
              </c:pt>
              <c:pt idx="52">
                <c:v>824.76</c:v>
              </c:pt>
              <c:pt idx="53">
                <c:v>834.53</c:v>
              </c:pt>
              <c:pt idx="54">
                <c:v>744.34</c:v>
              </c:pt>
              <c:pt idx="55">
                <c:v>690.6</c:v>
              </c:pt>
              <c:pt idx="56">
                <c:v>657.48</c:v>
              </c:pt>
              <c:pt idx="57">
                <c:v>623.1</c:v>
              </c:pt>
              <c:pt idx="58">
                <c:v>634.26</c:v>
              </c:pt>
              <c:pt idx="59">
                <c:v>631.87</c:v>
              </c:pt>
              <c:pt idx="60">
                <c:v>629.99</c:v>
              </c:pt>
              <c:pt idx="61">
                <c:v>627.75</c:v>
              </c:pt>
              <c:pt idx="62">
                <c:v>634.57000000000005</c:v>
              </c:pt>
              <c:pt idx="63">
                <c:v>633.73</c:v>
              </c:pt>
              <c:pt idx="64">
                <c:v>583.14</c:v>
              </c:pt>
              <c:pt idx="65">
                <c:v>607.63</c:v>
              </c:pt>
              <c:pt idx="66">
                <c:v>632.66</c:v>
              </c:pt>
              <c:pt idx="67">
                <c:v>624.62</c:v>
              </c:pt>
              <c:pt idx="68">
                <c:v>600.23</c:v>
              </c:pt>
              <c:pt idx="69">
                <c:v>581.63</c:v>
              </c:pt>
              <c:pt idx="70">
                <c:v>576.39</c:v>
              </c:pt>
              <c:pt idx="71">
                <c:v>577.69000000000005</c:v>
              </c:pt>
              <c:pt idx="72">
                <c:v>565.25</c:v>
              </c:pt>
              <c:pt idx="73">
                <c:v>565.67999999999995</c:v>
              </c:pt>
              <c:pt idx="74">
                <c:v>561</c:v>
              </c:pt>
              <c:pt idx="75">
                <c:v>561.65</c:v>
              </c:pt>
              <c:pt idx="76">
                <c:v>560.62</c:v>
              </c:pt>
              <c:pt idx="77">
                <c:v>563.1</c:v>
              </c:pt>
              <c:pt idx="78">
                <c:v>571.63</c:v>
              </c:pt>
              <c:pt idx="79">
                <c:v>597.66999999999996</c:v>
              </c:pt>
              <c:pt idx="80">
                <c:v>614.62</c:v>
              </c:pt>
              <c:pt idx="81">
                <c:v>610.57000000000005</c:v>
              </c:pt>
              <c:pt idx="82">
                <c:v>614.26</c:v>
              </c:pt>
              <c:pt idx="83">
                <c:v>608.89</c:v>
              </c:pt>
              <c:pt idx="84">
                <c:v>622.55999999999995</c:v>
              </c:pt>
              <c:pt idx="85">
                <c:v>703.66</c:v>
              </c:pt>
              <c:pt idx="86">
                <c:v>631.5</c:v>
              </c:pt>
              <c:pt idx="87">
                <c:v>668.72</c:v>
              </c:pt>
              <c:pt idx="88">
                <c:v>672.68</c:v>
              </c:pt>
              <c:pt idx="89">
                <c:v>691.96</c:v>
              </c:pt>
              <c:pt idx="90">
                <c:v>693.81</c:v>
              </c:pt>
              <c:pt idx="91">
                <c:v>696.55</c:v>
              </c:pt>
              <c:pt idx="92">
                <c:v>695.85</c:v>
              </c:pt>
              <c:pt idx="93">
                <c:v>695.49</c:v>
              </c:pt>
              <c:pt idx="94">
                <c:v>695.28</c:v>
              </c:pt>
              <c:pt idx="95">
                <c:v>693.93</c:v>
              </c:pt>
              <c:pt idx="96">
                <c:v>696.67</c:v>
              </c:pt>
              <c:pt idx="97">
                <c:v>695.25</c:v>
              </c:pt>
              <c:pt idx="98">
                <c:v>674.22</c:v>
              </c:pt>
              <c:pt idx="99">
                <c:v>696.35</c:v>
              </c:pt>
              <c:pt idx="100">
                <c:v>695.96</c:v>
              </c:pt>
              <c:pt idx="101">
                <c:v>696.79</c:v>
              </c:pt>
              <c:pt idx="102">
                <c:v>688.5</c:v>
              </c:pt>
              <c:pt idx="103">
                <c:v>698.38</c:v>
              </c:pt>
              <c:pt idx="104">
                <c:v>697.48</c:v>
              </c:pt>
              <c:pt idx="105">
                <c:v>693.84</c:v>
              </c:pt>
              <c:pt idx="106">
                <c:v>668.5</c:v>
              </c:pt>
              <c:pt idx="107">
                <c:v>634.89</c:v>
              </c:pt>
              <c:pt idx="108">
                <c:v>631.01</c:v>
              </c:pt>
              <c:pt idx="109">
                <c:v>618.79</c:v>
              </c:pt>
              <c:pt idx="110">
                <c:v>623.85</c:v>
              </c:pt>
              <c:pt idx="111">
                <c:v>641.27</c:v>
              </c:pt>
              <c:pt idx="112">
                <c:v>639.34</c:v>
              </c:pt>
              <c:pt idx="113">
                <c:v>652.48</c:v>
              </c:pt>
              <c:pt idx="114">
                <c:v>654.35</c:v>
              </c:pt>
              <c:pt idx="115">
                <c:v>653.78</c:v>
              </c:pt>
              <c:pt idx="116">
                <c:v>651.52</c:v>
              </c:pt>
              <c:pt idx="117">
                <c:v>650.99</c:v>
              </c:pt>
              <c:pt idx="118">
                <c:v>634.86</c:v>
              </c:pt>
              <c:pt idx="119">
                <c:v>634.86</c:v>
              </c:pt>
              <c:pt idx="120">
                <c:v>651.24</c:v>
              </c:pt>
              <c:pt idx="121">
                <c:v>624.70000000000005</c:v>
              </c:pt>
              <c:pt idx="122">
                <c:v>620.59</c:v>
              </c:pt>
              <c:pt idx="123">
                <c:v>622.27</c:v>
              </c:pt>
              <c:pt idx="124">
                <c:v>633.15</c:v>
              </c:pt>
              <c:pt idx="125">
                <c:v>630.76</c:v>
              </c:pt>
              <c:pt idx="126">
                <c:v>634.55999999999995</c:v>
              </c:pt>
              <c:pt idx="127">
                <c:v>634.37</c:v>
              </c:pt>
              <c:pt idx="128">
                <c:v>630.32000000000005</c:v>
              </c:pt>
              <c:pt idx="129">
                <c:v>632.33000000000004</c:v>
              </c:pt>
              <c:pt idx="130">
                <c:v>641.95000000000005</c:v>
              </c:pt>
              <c:pt idx="131">
                <c:v>641.16</c:v>
              </c:pt>
              <c:pt idx="132">
                <c:v>642.75</c:v>
              </c:pt>
              <c:pt idx="133">
                <c:v>646.29999999999995</c:v>
              </c:pt>
              <c:pt idx="134">
                <c:v>664.55</c:v>
              </c:pt>
              <c:pt idx="135">
                <c:v>659.54</c:v>
              </c:pt>
              <c:pt idx="136">
                <c:v>688.99</c:v>
              </c:pt>
              <c:pt idx="137">
                <c:v>679.28</c:v>
              </c:pt>
              <c:pt idx="138">
                <c:v>684.15</c:v>
              </c:pt>
              <c:pt idx="139">
                <c:v>689.69</c:v>
              </c:pt>
              <c:pt idx="140">
                <c:v>726.1</c:v>
              </c:pt>
              <c:pt idx="141">
                <c:v>723.75</c:v>
              </c:pt>
              <c:pt idx="142">
                <c:v>721.89</c:v>
              </c:pt>
              <c:pt idx="143">
                <c:v>732.05</c:v>
              </c:pt>
              <c:pt idx="144">
                <c:v>759.29</c:v>
              </c:pt>
              <c:pt idx="145">
                <c:v>764.95</c:v>
              </c:pt>
              <c:pt idx="146">
                <c:v>783.77</c:v>
              </c:pt>
              <c:pt idx="147">
                <c:v>800.88</c:v>
              </c:pt>
              <c:pt idx="148">
                <c:v>800.83</c:v>
              </c:pt>
              <c:pt idx="149">
                <c:v>783.98</c:v>
              </c:pt>
              <c:pt idx="150">
                <c:v>817.79</c:v>
              </c:pt>
              <c:pt idx="151">
                <c:v>820.4</c:v>
              </c:pt>
              <c:pt idx="152">
                <c:v>813.42</c:v>
              </c:pt>
              <c:pt idx="153">
                <c:v>810.94</c:v>
              </c:pt>
              <c:pt idx="154">
                <c:v>807.57</c:v>
              </c:pt>
              <c:pt idx="155">
                <c:v>819.45</c:v>
              </c:pt>
              <c:pt idx="156">
                <c:v>819.45</c:v>
              </c:pt>
              <c:pt idx="157">
                <c:v>803.68</c:v>
              </c:pt>
              <c:pt idx="158">
                <c:v>762.49</c:v>
              </c:pt>
              <c:pt idx="159">
                <c:v>715.61</c:v>
              </c:pt>
              <c:pt idx="160">
                <c:v>695.76</c:v>
              </c:pt>
              <c:pt idx="161">
                <c:v>697.78</c:v>
              </c:pt>
              <c:pt idx="162">
                <c:v>704.1</c:v>
              </c:pt>
              <c:pt idx="163">
                <c:v>698.36</c:v>
              </c:pt>
              <c:pt idx="164">
                <c:v>696.13</c:v>
              </c:pt>
              <c:pt idx="165">
                <c:v>701.2</c:v>
              </c:pt>
              <c:pt idx="166">
                <c:v>696.28</c:v>
              </c:pt>
              <c:pt idx="167">
                <c:v>698.72</c:v>
              </c:pt>
              <c:pt idx="168">
                <c:v>684.55</c:v>
              </c:pt>
              <c:pt idx="169">
                <c:v>657.08</c:v>
              </c:pt>
              <c:pt idx="170">
                <c:v>701.55</c:v>
              </c:pt>
              <c:pt idx="171">
                <c:v>690.63</c:v>
              </c:pt>
              <c:pt idx="172">
                <c:v>663.09</c:v>
              </c:pt>
              <c:pt idx="173">
                <c:v>679.93</c:v>
              </c:pt>
              <c:pt idx="174">
                <c:v>692.67</c:v>
              </c:pt>
              <c:pt idx="175">
                <c:v>675.32</c:v>
              </c:pt>
              <c:pt idx="176">
                <c:v>605.27</c:v>
              </c:pt>
              <c:pt idx="177">
                <c:v>602.12</c:v>
              </c:pt>
              <c:pt idx="178">
                <c:v>602.12</c:v>
              </c:pt>
              <c:pt idx="179">
                <c:v>607.20000000000005</c:v>
              </c:pt>
              <c:pt idx="180">
                <c:v>605.09</c:v>
              </c:pt>
              <c:pt idx="181">
                <c:v>594.91999999999996</c:v>
              </c:pt>
              <c:pt idx="182">
                <c:v>604.52</c:v>
              </c:pt>
              <c:pt idx="183">
                <c:v>606.14</c:v>
              </c:pt>
              <c:pt idx="184">
                <c:v>638.09</c:v>
              </c:pt>
              <c:pt idx="185">
                <c:v>679.4</c:v>
              </c:pt>
              <c:pt idx="186">
                <c:v>688.04</c:v>
              </c:pt>
              <c:pt idx="187">
                <c:v>695.72</c:v>
              </c:pt>
              <c:pt idx="188">
                <c:v>707.41</c:v>
              </c:pt>
              <c:pt idx="189">
                <c:v>731.89</c:v>
              </c:pt>
              <c:pt idx="190">
                <c:v>727.3</c:v>
              </c:pt>
              <c:pt idx="191">
                <c:v>728.32</c:v>
              </c:pt>
              <c:pt idx="192">
                <c:v>779.95</c:v>
              </c:pt>
              <c:pt idx="193">
                <c:v>785.42</c:v>
              </c:pt>
              <c:pt idx="194">
                <c:v>789.07</c:v>
              </c:pt>
              <c:pt idx="195">
                <c:v>791.4</c:v>
              </c:pt>
              <c:pt idx="196">
                <c:v>781.04</c:v>
              </c:pt>
              <c:pt idx="197">
                <c:v>788.61</c:v>
              </c:pt>
              <c:pt idx="198">
                <c:v>792.63</c:v>
              </c:pt>
              <c:pt idx="199">
                <c:v>776.47</c:v>
              </c:pt>
              <c:pt idx="200">
                <c:v>783.25</c:v>
              </c:pt>
              <c:pt idx="201">
                <c:v>785.57</c:v>
              </c:pt>
              <c:pt idx="202">
                <c:v>788.49</c:v>
              </c:pt>
              <c:pt idx="203">
                <c:v>796.06</c:v>
              </c:pt>
              <c:pt idx="204">
                <c:v>786.37</c:v>
              </c:pt>
              <c:pt idx="205">
                <c:v>789.17</c:v>
              </c:pt>
              <c:pt idx="206">
                <c:v>785.15</c:v>
              </c:pt>
              <c:pt idx="207">
                <c:v>700.65</c:v>
              </c:pt>
              <c:pt idx="208">
                <c:v>697.73</c:v>
              </c:pt>
              <c:pt idx="209">
                <c:v>775.45</c:v>
              </c:pt>
              <c:pt idx="210">
                <c:v>808.13</c:v>
              </c:pt>
              <c:pt idx="211">
                <c:v>671.39</c:v>
              </c:pt>
              <c:pt idx="212">
                <c:v>634.29999999999995</c:v>
              </c:pt>
              <c:pt idx="213">
                <c:v>615.1</c:v>
              </c:pt>
              <c:pt idx="214">
                <c:v>619.32000000000005</c:v>
              </c:pt>
              <c:pt idx="215">
                <c:v>615.19000000000005</c:v>
              </c:pt>
              <c:pt idx="216">
                <c:v>614.09</c:v>
              </c:pt>
              <c:pt idx="217">
                <c:v>609.72</c:v>
              </c:pt>
              <c:pt idx="218">
                <c:v>629.9</c:v>
              </c:pt>
              <c:pt idx="219">
                <c:v>599.54</c:v>
              </c:pt>
              <c:pt idx="220">
                <c:v>568.16999999999996</c:v>
              </c:pt>
              <c:pt idx="221">
                <c:v>627.86</c:v>
              </c:pt>
              <c:pt idx="222">
                <c:v>621.57000000000005</c:v>
              </c:pt>
              <c:pt idx="223">
                <c:v>609.09</c:v>
              </c:pt>
              <c:pt idx="224">
                <c:v>614.59</c:v>
              </c:pt>
              <c:pt idx="225">
                <c:v>600.32000000000005</c:v>
              </c:pt>
              <c:pt idx="226">
                <c:v>621.87</c:v>
              </c:pt>
              <c:pt idx="227">
                <c:v>618.65</c:v>
              </c:pt>
              <c:pt idx="253" formatCode="General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83520"/>
        <c:axId val="279485056"/>
      </c:lineChart>
      <c:catAx>
        <c:axId val="27948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485056"/>
        <c:crossesAt val="0"/>
        <c:auto val="1"/>
        <c:lblAlgn val="ctr"/>
        <c:lblOffset val="100"/>
        <c:tickLblSkip val="26"/>
        <c:tickMarkSkip val="26"/>
        <c:noMultiLvlLbl val="0"/>
      </c:catAx>
      <c:valAx>
        <c:axId val="279485056"/>
        <c:scaling>
          <c:orientation val="minMax"/>
          <c:max val="899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6.0655403511454273E-3"/>
              <c:y val="0.407332056465914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9483520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69389508957011437"/>
          <c:y val="0.78615068126879151"/>
          <c:w val="0.20016206712025075"/>
          <c:h val="0.11608951168006287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&amp;L&amp;Z&amp;F&amp;R&amp;D</c:oddHeader>
    </c:headerFooter>
    <c:pageMargins b="0.5" l="0.75" r="0.75" t="0.66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Roumainian average 
market price for Heavy Lamb 
Compared to the EU average</a:t>
            </a:r>
          </a:p>
        </c:rich>
      </c:tx>
      <c:layout>
        <c:manualLayout>
          <c:xMode val="edge"/>
          <c:yMode val="edge"/>
          <c:x val="0.26474273017852967"/>
          <c:y val="2.9391154799440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98077638655985E-2"/>
          <c:y val="0.15535381865000286"/>
          <c:w val="0.89690866125750845"/>
          <c:h val="0.75997408582839243"/>
        </c:manualLayout>
      </c:layout>
      <c:lineChart>
        <c:grouping val="standard"/>
        <c:varyColors val="0"/>
        <c:ser>
          <c:idx val="4"/>
          <c:order val="0"/>
          <c:tx>
            <c:v>EU heavy 27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ser>
          <c:idx val="3"/>
          <c:order val="1"/>
          <c:tx>
            <c:v>Romania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194.03380000000001</c:v>
              </c:pt>
              <c:pt idx="1">
                <c:v>158.7747</c:v>
              </c:pt>
              <c:pt idx="2">
                <c:v>179.8133</c:v>
              </c:pt>
              <c:pt idx="3">
                <c:v>178.572</c:v>
              </c:pt>
              <c:pt idx="4">
                <c:v>193.46200000000002</c:v>
              </c:pt>
              <c:pt idx="5">
                <c:v>191.87020000000001</c:v>
              </c:pt>
              <c:pt idx="6">
                <c:v>189.86860000000001</c:v>
              </c:pt>
              <c:pt idx="7">
                <c:v>186.60760000000002</c:v>
              </c:pt>
              <c:pt idx="8">
                <c:v>191.22240000000002</c:v>
              </c:pt>
              <c:pt idx="9">
                <c:v>190.97620000000001</c:v>
              </c:pt>
              <c:pt idx="10">
                <c:v>187.1009</c:v>
              </c:pt>
              <c:pt idx="11">
                <c:v>186.79900000000001</c:v>
              </c:pt>
              <c:pt idx="12">
                <c:v>190.33880000000002</c:v>
              </c:pt>
              <c:pt idx="13">
                <c:v>193.51760000000002</c:v>
              </c:pt>
              <c:pt idx="14">
                <c:v>187.50710000000001</c:v>
              </c:pt>
              <c:pt idx="15">
                <c:v>188.8365</c:v>
              </c:pt>
              <c:pt idx="16">
                <c:v>184.136</c:v>
              </c:pt>
              <c:pt idx="17">
                <c:v>169.26930000000002</c:v>
              </c:pt>
              <c:pt idx="18">
                <c:v>171.34100000000001</c:v>
              </c:pt>
              <c:pt idx="19">
                <c:v>170.63820000000001</c:v>
              </c:pt>
              <c:pt idx="20">
                <c:v>170.54940000000002</c:v>
              </c:pt>
              <c:pt idx="21">
                <c:v>170.2604</c:v>
              </c:pt>
              <c:pt idx="22">
                <c:v>169.5428</c:v>
              </c:pt>
              <c:pt idx="23">
                <c:v>185.48590000000002</c:v>
              </c:pt>
              <c:pt idx="24">
                <c:v>184.79220000000001</c:v>
              </c:pt>
              <c:pt idx="25">
                <c:v>184.7441</c:v>
              </c:pt>
              <c:pt idx="26">
                <c:v>185.42790000000002</c:v>
              </c:pt>
              <c:pt idx="27">
                <c:v>189.911</c:v>
              </c:pt>
              <c:pt idx="28">
                <c:v>189.19490000000002</c:v>
              </c:pt>
              <c:pt idx="29">
                <c:v>189.04170000000002</c:v>
              </c:pt>
              <c:pt idx="30">
                <c:v>189.89620000000002</c:v>
              </c:pt>
              <c:pt idx="31">
                <c:v>193.24290000000002</c:v>
              </c:pt>
              <c:pt idx="32">
                <c:v>193.1172</c:v>
              </c:pt>
              <c:pt idx="33">
                <c:v>194.13800000000001</c:v>
              </c:pt>
              <c:pt idx="34">
                <c:v>201.38770000000002</c:v>
              </c:pt>
              <c:pt idx="35">
                <c:v>201.67670000000001</c:v>
              </c:pt>
              <c:pt idx="36">
                <c:v>202.2551</c:v>
              </c:pt>
              <c:pt idx="37">
                <c:v>204.2961</c:v>
              </c:pt>
              <c:pt idx="38">
                <c:v>206.0805</c:v>
              </c:pt>
              <c:pt idx="39">
                <c:v>167.70310000000001</c:v>
              </c:pt>
              <c:pt idx="40">
                <c:v>163.8254</c:v>
              </c:pt>
              <c:pt idx="41">
                <c:v>233.0925</c:v>
              </c:pt>
              <c:pt idx="42">
                <c:v>174.77860000000001</c:v>
              </c:pt>
              <c:pt idx="43">
                <c:v>166.3443</c:v>
              </c:pt>
              <c:pt idx="44">
                <c:v>156.3973</c:v>
              </c:pt>
              <c:pt idx="45">
                <c:v>158.15790000000001</c:v>
              </c:pt>
              <c:pt idx="46">
                <c:v>172.54130000000001</c:v>
              </c:pt>
              <c:pt idx="47">
                <c:v>175.40460000000002</c:v>
              </c:pt>
              <c:pt idx="48">
                <c:v>164.97540000000001</c:v>
              </c:pt>
              <c:pt idx="49">
                <c:v>165.10490000000001</c:v>
              </c:pt>
              <c:pt idx="50">
                <c:v>165.3501</c:v>
              </c:pt>
              <c:pt idx="51">
                <c:v>166.2928</c:v>
              </c:pt>
              <c:pt idx="52">
                <c:v>165.71299999999999</c:v>
              </c:pt>
              <c:pt idx="53">
                <c:v>167.13740000000001</c:v>
              </c:pt>
              <c:pt idx="54">
                <c:v>169.61</c:v>
              </c:pt>
              <c:pt idx="55">
                <c:v>169.67700000000002</c:v>
              </c:pt>
              <c:pt idx="56">
                <c:v>169.81280000000001</c:v>
              </c:pt>
              <c:pt idx="57">
                <c:v>170.16370000000001</c:v>
              </c:pt>
              <c:pt idx="58">
                <c:v>169.64060000000001</c:v>
              </c:pt>
              <c:pt idx="59">
                <c:v>169.7199</c:v>
              </c:pt>
              <c:pt idx="60">
                <c:v>169.76690000000002</c:v>
              </c:pt>
              <c:pt idx="61">
                <c:v>170.7133</c:v>
              </c:pt>
              <c:pt idx="62">
                <c:v>171.00400000000002</c:v>
              </c:pt>
              <c:pt idx="63">
                <c:v>183.62040000000002</c:v>
              </c:pt>
              <c:pt idx="64">
                <c:v>171.80080000000001</c:v>
              </c:pt>
              <c:pt idx="65">
                <c:v>183.3562</c:v>
              </c:pt>
              <c:pt idx="66">
                <c:v>182.24360000000001</c:v>
              </c:pt>
              <c:pt idx="67">
                <c:v>181.1157</c:v>
              </c:pt>
              <c:pt idx="68">
                <c:v>181.1738</c:v>
              </c:pt>
              <c:pt idx="69">
                <c:v>181.637</c:v>
              </c:pt>
              <c:pt idx="70">
                <c:v>180.24640000000002</c:v>
              </c:pt>
              <c:pt idx="71">
                <c:v>179.42830000000001</c:v>
              </c:pt>
              <c:pt idx="72">
                <c:v>202.64490000000001</c:v>
              </c:pt>
              <c:pt idx="73">
                <c:v>191.7303</c:v>
              </c:pt>
              <c:pt idx="74">
                <c:v>202.78650000000002</c:v>
              </c:pt>
              <c:pt idx="75">
                <c:v>201.41840000000002</c:v>
              </c:pt>
              <c:pt idx="76">
                <c:v>200.78220000000002</c:v>
              </c:pt>
              <c:pt idx="77">
                <c:v>200.0942</c:v>
              </c:pt>
              <c:pt idx="78">
                <c:v>207.80350000000001</c:v>
              </c:pt>
              <c:pt idx="79">
                <c:v>211.95140000000001</c:v>
              </c:pt>
              <c:pt idx="80">
                <c:v>211.46120000000002</c:v>
              </c:pt>
              <c:pt idx="81">
                <c:v>210.89</c:v>
              </c:pt>
              <c:pt idx="82">
                <c:v>211.47749999999999</c:v>
              </c:pt>
              <c:pt idx="83">
                <c:v>211.8459</c:v>
              </c:pt>
              <c:pt idx="84">
                <c:v>212.46890000000002</c:v>
              </c:pt>
              <c:pt idx="85">
                <c:v>212.7056</c:v>
              </c:pt>
              <c:pt idx="86">
                <c:v>214.6798</c:v>
              </c:pt>
              <c:pt idx="87">
                <c:v>211.2088</c:v>
              </c:pt>
              <c:pt idx="88">
                <c:v>210.17020000000002</c:v>
              </c:pt>
              <c:pt idx="89">
                <c:v>211.55420000000001</c:v>
              </c:pt>
              <c:pt idx="90">
                <c:v>204.3734</c:v>
              </c:pt>
              <c:pt idx="91">
                <c:v>206.49590000000001</c:v>
              </c:pt>
              <c:pt idx="92">
                <c:v>175.6746</c:v>
              </c:pt>
              <c:pt idx="93">
                <c:v>180.17360000000002</c:v>
              </c:pt>
              <c:pt idx="94">
                <c:v>182.2105</c:v>
              </c:pt>
              <c:pt idx="95">
                <c:v>183.17070000000001</c:v>
              </c:pt>
              <c:pt idx="96">
                <c:v>183.3914</c:v>
              </c:pt>
              <c:pt idx="97">
                <c:v>185.1574</c:v>
              </c:pt>
              <c:pt idx="98">
                <c:v>186.21970000000002</c:v>
              </c:pt>
              <c:pt idx="99">
                <c:v>185.8175</c:v>
              </c:pt>
              <c:pt idx="100">
                <c:v>193.16080000000002</c:v>
              </c:pt>
              <c:pt idx="101">
                <c:v>178.57499999999999</c:v>
              </c:pt>
              <c:pt idx="102">
                <c:v>208.7362</c:v>
              </c:pt>
              <c:pt idx="103">
                <c:v>208.90300000000002</c:v>
              </c:pt>
              <c:pt idx="104">
                <c:v>209.24030000000002</c:v>
              </c:pt>
              <c:pt idx="105">
                <c:v>175.90180000000001</c:v>
              </c:pt>
              <c:pt idx="106">
                <c:v>176.0487</c:v>
              </c:pt>
              <c:pt idx="107">
                <c:v>190.04400000000001</c:v>
              </c:pt>
              <c:pt idx="108">
                <c:v>185.31180000000001</c:v>
              </c:pt>
              <c:pt idx="109">
                <c:v>211.24350000000001</c:v>
              </c:pt>
              <c:pt idx="110">
                <c:v>211.2988</c:v>
              </c:pt>
              <c:pt idx="111">
                <c:v>235.37090000000001</c:v>
              </c:pt>
              <c:pt idx="112">
                <c:v>354.89640000000003</c:v>
              </c:pt>
              <c:pt idx="113">
                <c:v>237.69340000000003</c:v>
              </c:pt>
              <c:pt idx="114">
                <c:v>234.88490000000002</c:v>
              </c:pt>
              <c:pt idx="115">
                <c:v>233.31180000000001</c:v>
              </c:pt>
              <c:pt idx="116">
                <c:v>237.84100000000001</c:v>
              </c:pt>
              <c:pt idx="117">
                <c:v>241.62970000000001</c:v>
              </c:pt>
              <c:pt idx="118">
                <c:v>242.83630000000002</c:v>
              </c:pt>
              <c:pt idx="119">
                <c:v>243.5359</c:v>
              </c:pt>
              <c:pt idx="120">
                <c:v>244.56710000000001</c:v>
              </c:pt>
              <c:pt idx="121">
                <c:v>247.57760000000002</c:v>
              </c:pt>
              <c:pt idx="122">
                <c:v>243.58330000000001</c:v>
              </c:pt>
              <c:pt idx="123">
                <c:v>245.95840000000001</c:v>
              </c:pt>
              <c:pt idx="124">
                <c:v>249.67960000000002</c:v>
              </c:pt>
              <c:pt idx="125">
                <c:v>247.89440000000002</c:v>
              </c:pt>
              <c:pt idx="126">
                <c:v>242.10310000000001</c:v>
              </c:pt>
              <c:pt idx="127">
                <c:v>240.77160000000001</c:v>
              </c:pt>
              <c:pt idx="128">
                <c:v>249.4401</c:v>
              </c:pt>
              <c:pt idx="129">
                <c:v>247.22880000000001</c:v>
              </c:pt>
              <c:pt idx="130">
                <c:v>256.67720000000003</c:v>
              </c:pt>
              <c:pt idx="131">
                <c:v>259.91829999999999</c:v>
              </c:pt>
              <c:pt idx="132">
                <c:v>256.89370000000002</c:v>
              </c:pt>
              <c:pt idx="133">
                <c:v>257.37200000000001</c:v>
              </c:pt>
              <c:pt idx="134">
                <c:v>235.91340000000002</c:v>
              </c:pt>
              <c:pt idx="135">
                <c:v>234.69470000000001</c:v>
              </c:pt>
              <c:pt idx="136">
                <c:v>245.99130000000002</c:v>
              </c:pt>
              <c:pt idx="137">
                <c:v>246.1198</c:v>
              </c:pt>
              <c:pt idx="138">
                <c:v>257.7996</c:v>
              </c:pt>
              <c:pt idx="139">
                <c:v>221.4854</c:v>
              </c:pt>
              <c:pt idx="140">
                <c:v>226.5951</c:v>
              </c:pt>
              <c:pt idx="141">
                <c:v>245.4615</c:v>
              </c:pt>
              <c:pt idx="142">
                <c:v>218.10990000000001</c:v>
              </c:pt>
              <c:pt idx="143">
                <c:v>216.58950000000002</c:v>
              </c:pt>
              <c:pt idx="144">
                <c:v>224.33970000000002</c:v>
              </c:pt>
              <c:pt idx="145">
                <c:v>227.28630000000001</c:v>
              </c:pt>
              <c:pt idx="146">
                <c:v>226.52</c:v>
              </c:pt>
              <c:pt idx="147">
                <c:v>225.9922</c:v>
              </c:pt>
              <c:pt idx="148">
                <c:v>225.56440000000001</c:v>
              </c:pt>
              <c:pt idx="149">
                <c:v>222.8802</c:v>
              </c:pt>
              <c:pt idx="150">
                <c:v>226.0352</c:v>
              </c:pt>
              <c:pt idx="151">
                <c:v>228.84809413367921</c:v>
              </c:pt>
              <c:pt idx="152">
                <c:v>228.99510000000001</c:v>
              </c:pt>
              <c:pt idx="153">
                <c:v>233.45140000000001</c:v>
              </c:pt>
              <c:pt idx="154">
                <c:v>226.1541</c:v>
              </c:pt>
              <c:pt idx="155">
                <c:v>233.04860000000002</c:v>
              </c:pt>
              <c:pt idx="156">
                <c:v>232.65620000000001</c:v>
              </c:pt>
              <c:pt idx="157">
                <c:v>230.12650000000002</c:v>
              </c:pt>
              <c:pt idx="158">
                <c:v>229.89030000000002</c:v>
              </c:pt>
              <c:pt idx="159">
                <c:v>253.55890000000002</c:v>
              </c:pt>
              <c:pt idx="160">
                <c:v>232.48400000000001</c:v>
              </c:pt>
              <c:pt idx="161">
                <c:v>241.61580000000001</c:v>
              </c:pt>
              <c:pt idx="162">
                <c:v>229.38910000000001</c:v>
              </c:pt>
              <c:pt idx="163">
                <c:v>232.10690000000002</c:v>
              </c:pt>
              <c:pt idx="164">
                <c:v>233.7466</c:v>
              </c:pt>
              <c:pt idx="165">
                <c:v>241.36190000000002</c:v>
              </c:pt>
              <c:pt idx="166">
                <c:v>241.14410000000001</c:v>
              </c:pt>
              <c:pt idx="167">
                <c:v>240.33430000000001</c:v>
              </c:pt>
              <c:pt idx="168">
                <c:v>239.93730000000002</c:v>
              </c:pt>
              <c:pt idx="169">
                <c:v>230.84360000000001</c:v>
              </c:pt>
              <c:pt idx="170">
                <c:v>225.7534</c:v>
              </c:pt>
              <c:pt idx="171">
                <c:v>208.7396</c:v>
              </c:pt>
              <c:pt idx="172">
                <c:v>208.66050000000001</c:v>
              </c:pt>
              <c:pt idx="173">
                <c:v>239.63070000000002</c:v>
              </c:pt>
              <c:pt idx="174">
                <c:v>229.63320000000002</c:v>
              </c:pt>
              <c:pt idx="175">
                <c:v>227.89660000000001</c:v>
              </c:pt>
              <c:pt idx="176">
                <c:v>227.6104</c:v>
              </c:pt>
              <c:pt idx="177">
                <c:v>244.49800000000002</c:v>
              </c:pt>
              <c:pt idx="178">
                <c:v>243.87440000000001</c:v>
              </c:pt>
              <c:pt idx="179">
                <c:v>244.67780000000002</c:v>
              </c:pt>
              <c:pt idx="180">
                <c:v>224.10470000000001</c:v>
              </c:pt>
              <c:pt idx="181">
                <c:v>251.16560000000001</c:v>
              </c:pt>
              <c:pt idx="182">
                <c:v>243.71090000000001</c:v>
              </c:pt>
              <c:pt idx="183">
                <c:v>247.535</c:v>
              </c:pt>
              <c:pt idx="184">
                <c:v>242.053</c:v>
              </c:pt>
              <c:pt idx="185">
                <c:v>234.69470000000001</c:v>
              </c:pt>
              <c:pt idx="186">
                <c:v>232.63589999999999</c:v>
              </c:pt>
              <c:pt idx="187">
                <c:v>234.12100000000001</c:v>
              </c:pt>
              <c:pt idx="188">
                <c:v>220.08240000000001</c:v>
              </c:pt>
              <c:pt idx="189">
                <c:v>237.4265</c:v>
              </c:pt>
              <c:pt idx="190">
                <c:v>238.35509999999999</c:v>
              </c:pt>
              <c:pt idx="191">
                <c:v>239.0966</c:v>
              </c:pt>
              <c:pt idx="192">
                <c:v>223.07910000000001</c:v>
              </c:pt>
              <c:pt idx="193">
                <c:v>222.51609999999999</c:v>
              </c:pt>
              <c:pt idx="194">
                <c:v>221.86930000000001</c:v>
              </c:pt>
              <c:pt idx="195">
                <c:v>232.16149999999999</c:v>
              </c:pt>
              <c:pt idx="196">
                <c:v>230.9665</c:v>
              </c:pt>
              <c:pt idx="197">
                <c:v>259.74630000000002</c:v>
              </c:pt>
              <c:pt idx="198">
                <c:v>248.39510000000001</c:v>
              </c:pt>
              <c:pt idx="199">
                <c:v>220.27510000000001</c:v>
              </c:pt>
              <c:pt idx="200">
                <c:v>260.35489999999999</c:v>
              </c:pt>
              <c:pt idx="201">
                <c:v>222.61519999999999</c:v>
              </c:pt>
              <c:pt idx="202">
                <c:v>223.38499999999999</c:v>
              </c:pt>
              <c:pt idx="203">
                <c:v>227.5419</c:v>
              </c:pt>
              <c:pt idx="204">
                <c:v>232.85300000000001</c:v>
              </c:pt>
              <c:pt idx="205">
                <c:v>231.59960000000001</c:v>
              </c:pt>
              <c:pt idx="206">
                <c:v>234.93950000000001</c:v>
              </c:pt>
              <c:pt idx="207">
                <c:v>237.4316</c:v>
              </c:pt>
              <c:pt idx="208">
                <c:v>239.35409999999999</c:v>
              </c:pt>
              <c:pt idx="209">
                <c:v>233.8648</c:v>
              </c:pt>
              <c:pt idx="210">
                <c:v>234.06200000000001</c:v>
              </c:pt>
              <c:pt idx="211">
                <c:v>236.38720000000001</c:v>
              </c:pt>
              <c:pt idx="212">
                <c:v>268.04989999999998</c:v>
              </c:pt>
              <c:pt idx="213">
                <c:v>236.5127</c:v>
              </c:pt>
              <c:pt idx="214">
                <c:v>252.72239999999999</c:v>
              </c:pt>
              <c:pt idx="215">
                <c:v>221.45490000000001</c:v>
              </c:pt>
              <c:pt idx="216">
                <c:v>252.21729999999999</c:v>
              </c:pt>
              <c:pt idx="217">
                <c:v>252.84639999999999</c:v>
              </c:pt>
              <c:pt idx="218">
                <c:v>230.48419999999999</c:v>
              </c:pt>
              <c:pt idx="219">
                <c:v>235.47970000000001</c:v>
              </c:pt>
              <c:pt idx="220">
                <c:v>246.82329999999999</c:v>
              </c:pt>
              <c:pt idx="221">
                <c:v>246.67250000000001</c:v>
              </c:pt>
              <c:pt idx="222">
                <c:v>229.81970000000001</c:v>
              </c:pt>
              <c:pt idx="223">
                <c:v>246.82859999999999</c:v>
              </c:pt>
              <c:pt idx="224">
                <c:v>253.93289999999999</c:v>
              </c:pt>
              <c:pt idx="225">
                <c:v>255.37209999999999</c:v>
              </c:pt>
              <c:pt idx="226">
                <c:v>266.41140000000001</c:v>
              </c:pt>
              <c:pt idx="227">
                <c:v>241.97980000000001</c:v>
              </c:pt>
              <c:pt idx="253" formatCode="General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031232"/>
        <c:axId val="280032768"/>
      </c:lineChart>
      <c:catAx>
        <c:axId val="2800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032768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80032768"/>
        <c:scaling>
          <c:orientation val="minMax"/>
          <c:max val="59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6.1855201268158312E-3"/>
              <c:y val="0.4576638733862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031232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8185689041345074"/>
          <c:y val="0.46816076255992628"/>
          <c:w val="0.17319612276188245"/>
          <c:h val="0.1196643567305692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Community average and international market prices for 
Heavy Lamb carcases</a:t>
            </a:r>
          </a:p>
        </c:rich>
      </c:tx>
      <c:layout>
        <c:manualLayout>
          <c:xMode val="edge"/>
          <c:yMode val="edge"/>
          <c:x val="0.1865953229276292"/>
          <c:y val="3.0859771742015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2936571021041"/>
          <c:y val="0.15209426675908505"/>
          <c:w val="0.81233329039595592"/>
          <c:h val="0.66789221489859085"/>
        </c:manualLayout>
      </c:layout>
      <c:lineChart>
        <c:grouping val="standard"/>
        <c:varyColors val="0"/>
        <c:ser>
          <c:idx val="2"/>
          <c:order val="0"/>
          <c:tx>
            <c:v>Heavy Lamb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0.00</c:formatCode>
              <c:ptCount val="261"/>
              <c:pt idx="0">
                <c:v>384.48810000000003</c:v>
              </c:pt>
              <c:pt idx="1">
                <c:v>401.0616</c:v>
              </c:pt>
              <c:pt idx="2">
                <c:v>408.08850000000001</c:v>
              </c:pt>
              <c:pt idx="3">
                <c:v>402.2414</c:v>
              </c:pt>
              <c:pt idx="4">
                <c:v>403.2285</c:v>
              </c:pt>
              <c:pt idx="5">
                <c:v>416.95749999999998</c:v>
              </c:pt>
              <c:pt idx="6">
                <c:v>416.6549</c:v>
              </c:pt>
              <c:pt idx="7">
                <c:v>415.87900000000002</c:v>
              </c:pt>
              <c:pt idx="8">
                <c:v>412.03210000000001</c:v>
              </c:pt>
              <c:pt idx="9">
                <c:v>410.98850000000004</c:v>
              </c:pt>
              <c:pt idx="10">
                <c:v>407.82350000000002</c:v>
              </c:pt>
              <c:pt idx="11">
                <c:v>408.63470000000001</c:v>
              </c:pt>
              <c:pt idx="12">
                <c:v>420.79349999999999</c:v>
              </c:pt>
              <c:pt idx="13">
                <c:v>436.87330000000003</c:v>
              </c:pt>
              <c:pt idx="14">
                <c:v>442.45610000000005</c:v>
              </c:pt>
              <c:pt idx="15">
                <c:v>444.7978</c:v>
              </c:pt>
              <c:pt idx="16">
                <c:v>447.16770000000002</c:v>
              </c:pt>
              <c:pt idx="17">
                <c:v>425.92150000000004</c:v>
              </c:pt>
              <c:pt idx="18">
                <c:v>437.06280000000004</c:v>
              </c:pt>
              <c:pt idx="19">
                <c:v>440.80720000000002</c:v>
              </c:pt>
              <c:pt idx="20">
                <c:v>456.62370000000004</c:v>
              </c:pt>
              <c:pt idx="21">
                <c:v>453.96110000000004</c:v>
              </c:pt>
              <c:pt idx="22">
                <c:v>448.572</c:v>
              </c:pt>
              <c:pt idx="23">
                <c:v>441.58570000000003</c:v>
              </c:pt>
              <c:pt idx="24">
                <c:v>422.26030000000003</c:v>
              </c:pt>
              <c:pt idx="25">
                <c:v>403.9264</c:v>
              </c:pt>
              <c:pt idx="26">
                <c:v>392.6026</c:v>
              </c:pt>
              <c:pt idx="27">
                <c:v>383.82070000000004</c:v>
              </c:pt>
              <c:pt idx="28">
                <c:v>389.5489</c:v>
              </c:pt>
              <c:pt idx="29">
                <c:v>384.73180000000002</c:v>
              </c:pt>
              <c:pt idx="30">
                <c:v>379.9581</c:v>
              </c:pt>
              <c:pt idx="31">
                <c:v>382.59590000000003</c:v>
              </c:pt>
              <c:pt idx="32">
                <c:v>388.4871</c:v>
              </c:pt>
              <c:pt idx="33">
                <c:v>388.11760000000004</c:v>
              </c:pt>
              <c:pt idx="34">
                <c:v>387.75550000000004</c:v>
              </c:pt>
              <c:pt idx="35">
                <c:v>387.32370000000003</c:v>
              </c:pt>
              <c:pt idx="36">
                <c:v>388.3877</c:v>
              </c:pt>
              <c:pt idx="37">
                <c:v>390.4239</c:v>
              </c:pt>
              <c:pt idx="38">
                <c:v>385.88420000000002</c:v>
              </c:pt>
              <c:pt idx="39">
                <c:v>372.88420000000002</c:v>
              </c:pt>
              <c:pt idx="40">
                <c:v>386.53739999999999</c:v>
              </c:pt>
              <c:pt idx="41">
                <c:v>394.78050000000002</c:v>
              </c:pt>
              <c:pt idx="42">
                <c:v>378.11920000000003</c:v>
              </c:pt>
              <c:pt idx="43">
                <c:v>380.1721</c:v>
              </c:pt>
              <c:pt idx="44">
                <c:v>384.25120000000004</c:v>
              </c:pt>
              <c:pt idx="45">
                <c:v>394.01830000000001</c:v>
              </c:pt>
              <c:pt idx="46">
                <c:v>425.49460000000005</c:v>
              </c:pt>
              <c:pt idx="47">
                <c:v>409.9785</c:v>
              </c:pt>
              <c:pt idx="48">
                <c:v>411.45510000000002</c:v>
              </c:pt>
              <c:pt idx="49">
                <c:v>422.52880000000005</c:v>
              </c:pt>
              <c:pt idx="50">
                <c:v>427.09249999999997</c:v>
              </c:pt>
              <c:pt idx="51">
                <c:v>429.76170000000002</c:v>
              </c:pt>
              <c:pt idx="52">
                <c:v>449.19970000000001</c:v>
              </c:pt>
              <c:pt idx="53">
                <c:v>446.57730000000004</c:v>
              </c:pt>
              <c:pt idx="54">
                <c:v>455.99370000000005</c:v>
              </c:pt>
              <c:pt idx="55">
                <c:v>443.41450000000003</c:v>
              </c:pt>
              <c:pt idx="56">
                <c:v>444.6157</c:v>
              </c:pt>
              <c:pt idx="57">
                <c:v>444.35970000000003</c:v>
              </c:pt>
              <c:pt idx="58">
                <c:v>438.92270000000002</c:v>
              </c:pt>
              <c:pt idx="59">
                <c:v>434.66540000000003</c:v>
              </c:pt>
              <c:pt idx="60">
                <c:v>435.92060000000004</c:v>
              </c:pt>
              <c:pt idx="61">
                <c:v>432.10580000000004</c:v>
              </c:pt>
              <c:pt idx="62">
                <c:v>434.50290000000001</c:v>
              </c:pt>
              <c:pt idx="63">
                <c:v>441.2885</c:v>
              </c:pt>
              <c:pt idx="64">
                <c:v>446.3931</c:v>
              </c:pt>
              <c:pt idx="65">
                <c:v>452.27360000000004</c:v>
              </c:pt>
              <c:pt idx="66">
                <c:v>464.60930000000002</c:v>
              </c:pt>
              <c:pt idx="67">
                <c:v>467.89450000000005</c:v>
              </c:pt>
              <c:pt idx="68">
                <c:v>461.9391</c:v>
              </c:pt>
              <c:pt idx="69">
                <c:v>462.04180000000002</c:v>
              </c:pt>
              <c:pt idx="70">
                <c:v>461.49630000000002</c:v>
              </c:pt>
              <c:pt idx="71">
                <c:v>468.18870000000004</c:v>
              </c:pt>
              <c:pt idx="72">
                <c:v>464.81890000000004</c:v>
              </c:pt>
              <c:pt idx="73">
                <c:v>461.47110000000004</c:v>
              </c:pt>
              <c:pt idx="74">
                <c:v>460.3553</c:v>
              </c:pt>
              <c:pt idx="75">
                <c:v>456.97110000000004</c:v>
              </c:pt>
              <c:pt idx="76">
                <c:v>436.92750000000001</c:v>
              </c:pt>
              <c:pt idx="77">
                <c:v>423.64120000000003</c:v>
              </c:pt>
              <c:pt idx="78">
                <c:v>420.19330000000002</c:v>
              </c:pt>
              <c:pt idx="79">
                <c:v>408.52960000000002</c:v>
              </c:pt>
              <c:pt idx="80">
                <c:v>410.06960000000004</c:v>
              </c:pt>
              <c:pt idx="81" formatCode="#,##0.00">
                <c:v>412.25230000000005</c:v>
              </c:pt>
              <c:pt idx="82" formatCode="#,##0.00">
                <c:v>420.26130000000001</c:v>
              </c:pt>
              <c:pt idx="83" formatCode="#,##0.00">
                <c:v>423.28700000000003</c:v>
              </c:pt>
              <c:pt idx="84" formatCode="#,##0.00">
                <c:v>430.50060000000002</c:v>
              </c:pt>
              <c:pt idx="85" formatCode="#,##0.00">
                <c:v>427.05670000000003</c:v>
              </c:pt>
              <c:pt idx="86" formatCode="#,##0.00">
                <c:v>425.21710000000002</c:v>
              </c:pt>
              <c:pt idx="87" formatCode="#,##0.00">
                <c:v>428.1336</c:v>
              </c:pt>
              <c:pt idx="88" formatCode="#,##0.00">
                <c:v>428.86310000000003</c:v>
              </c:pt>
              <c:pt idx="89" formatCode="#,##0.00">
                <c:v>421.00350000000003</c:v>
              </c:pt>
              <c:pt idx="90" formatCode="#,##0.00">
                <c:v>418.6112</c:v>
              </c:pt>
              <c:pt idx="91" formatCode="#,##0.00">
                <c:v>413.52930000000003</c:v>
              </c:pt>
              <c:pt idx="92" formatCode="#,##0.00">
                <c:v>405.9667</c:v>
              </c:pt>
              <c:pt idx="93" formatCode="#,##0.00">
                <c:v>406.6123</c:v>
              </c:pt>
              <c:pt idx="94" formatCode="#,##0.00">
                <c:v>410.69080000000002</c:v>
              </c:pt>
              <c:pt idx="95" formatCode="#,##0.00">
                <c:v>411.06950000000001</c:v>
              </c:pt>
              <c:pt idx="96" formatCode="#,##0.00">
                <c:v>416.9194</c:v>
              </c:pt>
              <c:pt idx="97" formatCode="#,##0.00">
                <c:v>425.10250000000002</c:v>
              </c:pt>
              <c:pt idx="98" formatCode="#,##0.00">
                <c:v>427.06360000000001</c:v>
              </c:pt>
              <c:pt idx="99" formatCode="#,##0.00">
                <c:v>427.12620000000004</c:v>
              </c:pt>
              <c:pt idx="100" formatCode="#,##0.00">
                <c:v>437.36080000000004</c:v>
              </c:pt>
              <c:pt idx="101" formatCode="#,##0.00">
                <c:v>440.12510000000003</c:v>
              </c:pt>
              <c:pt idx="102" formatCode="#,##0.00">
                <c:v>445.44</c:v>
              </c:pt>
              <c:pt idx="103" formatCode="#,##0.00">
                <c:v>451.46690000000001</c:v>
              </c:pt>
              <c:pt idx="104" formatCode="#,##0.00">
                <c:v>450.61080000000004</c:v>
              </c:pt>
              <c:pt idx="105" formatCode="#,##0.00">
                <c:v>463.91580000000005</c:v>
              </c:pt>
              <c:pt idx="106" formatCode="#,##0.00">
                <c:v>461.4178</c:v>
              </c:pt>
              <c:pt idx="107" formatCode="#,##0.00">
                <c:v>464.76580000000001</c:v>
              </c:pt>
              <c:pt idx="108" formatCode="#,##0.00">
                <c:v>456.00130000000001</c:v>
              </c:pt>
              <c:pt idx="109" formatCode="#,##0.00">
                <c:v>458.65790000000004</c:v>
              </c:pt>
              <c:pt idx="110" formatCode="#,##0.00">
                <c:v>461.83770000000004</c:v>
              </c:pt>
              <c:pt idx="111" formatCode="#,##0.00">
                <c:v>469.7099</c:v>
              </c:pt>
              <c:pt idx="112" formatCode="#,##0.00">
                <c:v>481.61660000000001</c:v>
              </c:pt>
              <c:pt idx="113" formatCode="#,##0.00">
                <c:v>478.80580000000003</c:v>
              </c:pt>
              <c:pt idx="114" formatCode="#,##0.00">
                <c:v>488.23270000000002</c:v>
              </c:pt>
              <c:pt idx="115" formatCode="#,##0.00">
                <c:v>501.06350000000003</c:v>
              </c:pt>
              <c:pt idx="116" formatCode="#,##0.00">
                <c:v>508.983</c:v>
              </c:pt>
              <c:pt idx="117" formatCode="#,##0.00">
                <c:v>514.13880000000006</c:v>
              </c:pt>
              <c:pt idx="118" formatCode="#,##0.00">
                <c:v>528.78050000000007</c:v>
              </c:pt>
              <c:pt idx="119" formatCode="#,##0.00">
                <c:v>556.22739999999999</c:v>
              </c:pt>
              <c:pt idx="120" formatCode="#,##0.00">
                <c:v>559.21490000000006</c:v>
              </c:pt>
              <c:pt idx="121" formatCode="#,##0.00">
                <c:v>555.9461</c:v>
              </c:pt>
              <c:pt idx="122" formatCode="#,##0.00">
                <c:v>558.37470000000008</c:v>
              </c:pt>
              <c:pt idx="123" formatCode="#,##0.00">
                <c:v>562.92899999999997</c:v>
              </c:pt>
              <c:pt idx="124" formatCode="#,##0.00">
                <c:v>577.29489999999998</c:v>
              </c:pt>
              <c:pt idx="125" formatCode="#,##0.00">
                <c:v>576.47130000000004</c:v>
              </c:pt>
              <c:pt idx="126" formatCode="#,##0.00">
                <c:v>533.11990000000003</c:v>
              </c:pt>
              <c:pt idx="127" formatCode="#,##0.00">
                <c:v>517.53960000000006</c:v>
              </c:pt>
              <c:pt idx="128" formatCode="#,##0.00">
                <c:v>504.09430000000003</c:v>
              </c:pt>
              <c:pt idx="129" formatCode="#,##0.00">
                <c:v>486.47750000000002</c:v>
              </c:pt>
              <c:pt idx="130" formatCode="#,##0.00">
                <c:v>473.43080000000003</c:v>
              </c:pt>
              <c:pt idx="131" formatCode="#,##0.00">
                <c:v>476.75110000000001</c:v>
              </c:pt>
              <c:pt idx="132" formatCode="#,##0.00">
                <c:v>477.65140000000002</c:v>
              </c:pt>
              <c:pt idx="133" formatCode="#,##0.00">
                <c:v>473.11760000000004</c:v>
              </c:pt>
              <c:pt idx="134" formatCode="#,##0.00">
                <c:v>469.74870000000004</c:v>
              </c:pt>
              <c:pt idx="135" formatCode="#,##0.00">
                <c:v>473.12569999999999</c:v>
              </c:pt>
              <c:pt idx="136" formatCode="#,##0.00">
                <c:v>463.78250000000003</c:v>
              </c:pt>
              <c:pt idx="137" formatCode="#,##0.00">
                <c:v>463.13650000000001</c:v>
              </c:pt>
              <c:pt idx="138" formatCode="#,##0.00">
                <c:v>464.77800000000002</c:v>
              </c:pt>
              <c:pt idx="139" formatCode="#,##0.00">
                <c:v>459.0444</c:v>
              </c:pt>
              <c:pt idx="140" formatCode="#,##0.00">
                <c:v>460.77460000000002</c:v>
              </c:pt>
              <c:pt idx="141" formatCode="#,##0.00">
                <c:v>458.27499999999998</c:v>
              </c:pt>
              <c:pt idx="142" formatCode="#,##0.00">
                <c:v>457.69580000000002</c:v>
              </c:pt>
              <c:pt idx="143" formatCode="#,##0.00">
                <c:v>456.48420000000004</c:v>
              </c:pt>
              <c:pt idx="144" formatCode="#,##0.00">
                <c:v>458.85120000000001</c:v>
              </c:pt>
              <c:pt idx="145" formatCode="#,##0.00">
                <c:v>461.61560000000003</c:v>
              </c:pt>
              <c:pt idx="146" formatCode="#,##0.00">
                <c:v>469.6832</c:v>
              </c:pt>
              <c:pt idx="147" formatCode="#,##0.00">
                <c:v>470.51740000000001</c:v>
              </c:pt>
              <c:pt idx="148" formatCode="#,##0.00">
                <c:v>476.7851</c:v>
              </c:pt>
              <c:pt idx="149" formatCode="#,##0.00">
                <c:v>481.26240000000001</c:v>
              </c:pt>
              <c:pt idx="150" formatCode="#,##0.00">
                <c:v>488.79680000000002</c:v>
              </c:pt>
              <c:pt idx="151" formatCode="#,##0.00">
                <c:v>499.00470000000001</c:v>
              </c:pt>
              <c:pt idx="152" formatCode="#,##0.00">
                <c:v>505.2482</c:v>
              </c:pt>
              <c:pt idx="153" formatCode="#,##0.00">
                <c:v>517.96680000000003</c:v>
              </c:pt>
              <c:pt idx="154" formatCode="#,##0.00">
                <c:v>526.01170000000002</c:v>
              </c:pt>
              <c:pt idx="155" formatCode="#,##0.00">
                <c:v>524.38850000000002</c:v>
              </c:pt>
              <c:pt idx="156" formatCode="#,##0.00">
                <c:v>529.52650000000006</c:v>
              </c:pt>
              <c:pt idx="157" formatCode="#,##0.00">
                <c:v>525.71469999999999</c:v>
              </c:pt>
              <c:pt idx="158" formatCode="#,##0.00">
                <c:v>518.92529999999999</c:v>
              </c:pt>
              <c:pt idx="159" formatCode="#,##0.00">
                <c:v>513.82380000000001</c:v>
              </c:pt>
              <c:pt idx="160" formatCode="#,##0.00">
                <c:v>512.351</c:v>
              </c:pt>
              <c:pt idx="161" formatCode="#,##0.00">
                <c:v>514.71379999999999</c:v>
              </c:pt>
              <c:pt idx="162" formatCode="#,##0.00">
                <c:v>513.9556</c:v>
              </c:pt>
              <c:pt idx="163" formatCode="#,##0.00">
                <c:v>512.46210000000008</c:v>
              </c:pt>
              <c:pt idx="164" formatCode="#,##0.00">
                <c:v>509.81690000000003</c:v>
              </c:pt>
              <c:pt idx="165" formatCode="#,##0.00">
                <c:v>511.66110000000003</c:v>
              </c:pt>
              <c:pt idx="166" formatCode="#,##0.00">
                <c:v>514.59960000000001</c:v>
              </c:pt>
              <c:pt idx="167" formatCode="#,##0.00">
                <c:v>520.0856</c:v>
              </c:pt>
              <c:pt idx="168" formatCode="#,##0.00">
                <c:v>530.59220000000005</c:v>
              </c:pt>
              <c:pt idx="169" formatCode="#,##0.00">
                <c:v>540.58609999999999</c:v>
              </c:pt>
              <c:pt idx="170" formatCode="#,##0.00">
                <c:v>542.89850000000001</c:v>
              </c:pt>
              <c:pt idx="171" formatCode="#,##0.00">
                <c:v>542.63130000000001</c:v>
              </c:pt>
              <c:pt idx="172" formatCode="#,##0.00">
                <c:v>539.74540000000002</c:v>
              </c:pt>
              <c:pt idx="173" formatCode="#,##0.00">
                <c:v>521.23950000000002</c:v>
              </c:pt>
              <c:pt idx="174" formatCode="#,##0.00">
                <c:v>511.6438</c:v>
              </c:pt>
              <c:pt idx="175" formatCode="#,##0.00">
                <c:v>519.78530000000001</c:v>
              </c:pt>
              <c:pt idx="176" formatCode="#,##0.00">
                <c:v>521.03750000000002</c:v>
              </c:pt>
              <c:pt idx="177" formatCode="#,##0.00">
                <c:v>516.36990000000003</c:v>
              </c:pt>
              <c:pt idx="178" formatCode="#,##0.00">
                <c:v>491.72030000000001</c:v>
              </c:pt>
              <c:pt idx="179" formatCode="#,##0.00">
                <c:v>491.3503</c:v>
              </c:pt>
              <c:pt idx="180" formatCode="#,##0.00">
                <c:v>500.20660000000004</c:v>
              </c:pt>
              <c:pt idx="181" formatCode="#,##0.00">
                <c:v>506.21140000000003</c:v>
              </c:pt>
              <c:pt idx="182" formatCode="#,##0.00">
                <c:v>503.101</c:v>
              </c:pt>
              <c:pt idx="183" formatCode="#,##0.00">
                <c:v>489.87020000000001</c:v>
              </c:pt>
              <c:pt idx="184" formatCode="#,##0.00">
                <c:v>493.67149999999998</c:v>
              </c:pt>
              <c:pt idx="185" formatCode="#,##0.00">
                <c:v>506.48630000000003</c:v>
              </c:pt>
              <c:pt idx="186" formatCode="#,##0.00">
                <c:v>511.1069</c:v>
              </c:pt>
              <c:pt idx="187" formatCode="#,##0.00">
                <c:v>507.38490000000002</c:v>
              </c:pt>
              <c:pt idx="188" formatCode="#,##0.00">
                <c:v>494.08499999999998</c:v>
              </c:pt>
              <c:pt idx="189" formatCode="#,##0.00">
                <c:v>509.47250000000003</c:v>
              </c:pt>
              <c:pt idx="190" formatCode="#,##0.00">
                <c:v>510.64260000000002</c:v>
              </c:pt>
              <c:pt idx="191" formatCode="#,##0.00">
                <c:v>505.78320000000002</c:v>
              </c:pt>
              <c:pt idx="192" formatCode="#,##0.00">
                <c:v>502.05309999999997</c:v>
              </c:pt>
              <c:pt idx="193" formatCode="#,##0.00">
                <c:v>493.88569999999999</c:v>
              </c:pt>
              <c:pt idx="194" formatCode="#,##0.00">
                <c:v>484.41629999999998</c:v>
              </c:pt>
              <c:pt idx="195" formatCode="#,##0.00">
                <c:v>483.06400000000002</c:v>
              </c:pt>
              <c:pt idx="196" formatCode="#,##0.00">
                <c:v>474.6035</c:v>
              </c:pt>
              <c:pt idx="197" formatCode="#,##0.00">
                <c:v>474.87619999999998</c:v>
              </c:pt>
              <c:pt idx="198" formatCode="#,##0.00">
                <c:v>473.99029999999999</c:v>
              </c:pt>
              <c:pt idx="199" formatCode="#,##0.00">
                <c:v>470.24990000000003</c:v>
              </c:pt>
              <c:pt idx="200" formatCode="#,##0.00">
                <c:v>469.75479999999999</c:v>
              </c:pt>
              <c:pt idx="201" formatCode="#,##0.00">
                <c:v>470.47699999999998</c:v>
              </c:pt>
              <c:pt idx="202" formatCode="#,##0.00">
                <c:v>469.59280000000001</c:v>
              </c:pt>
              <c:pt idx="203" formatCode="#,##0.00">
                <c:v>462.42919999999998</c:v>
              </c:pt>
              <c:pt idx="204" formatCode="#,##0.00">
                <c:v>462.49869999999999</c:v>
              </c:pt>
              <c:pt idx="205" formatCode="#,##0.00">
                <c:v>463.33370000000002</c:v>
              </c:pt>
              <c:pt idx="206" formatCode="#,##0.00">
                <c:v>462.97899999999998</c:v>
              </c:pt>
              <c:pt idx="207" formatCode="#,##0.00">
                <c:v>453.4271</c:v>
              </c:pt>
              <c:pt idx="208" formatCode="#,##0.00">
                <c:v>453.4246</c:v>
              </c:pt>
              <c:pt idx="209" formatCode="#,##0.00">
                <c:v>445.24187814000004</c:v>
              </c:pt>
              <c:pt idx="210" formatCode="#,##0.00">
                <c:v>437.79851387999997</c:v>
              </c:pt>
              <c:pt idx="211" formatCode="#,##0.00">
                <c:v>426.58709961</c:v>
              </c:pt>
              <c:pt idx="212" formatCode="#,##0.00">
                <c:v>428.15721286000002</c:v>
              </c:pt>
              <c:pt idx="213" formatCode="#,##0.00">
                <c:v>419.55182870000004</c:v>
              </c:pt>
              <c:pt idx="214" formatCode="#,##0.00">
                <c:v>428.55780142000003</c:v>
              </c:pt>
              <c:pt idx="215" formatCode="#,##0.00">
                <c:v>431.62529814000004</c:v>
              </c:pt>
              <c:pt idx="216" formatCode="#,##0.00">
                <c:v>434.45061171999993</c:v>
              </c:pt>
              <c:pt idx="217" formatCode="#,##0.00">
                <c:v>439.34204044000001</c:v>
              </c:pt>
              <c:pt idx="218" formatCode="#,##0.00">
                <c:v>461.13456214000001</c:v>
              </c:pt>
              <c:pt idx="219" formatCode="#,##0.00">
                <c:v>482.16622633007779</c:v>
              </c:pt>
              <c:pt idx="220" formatCode="#,##0.00">
                <c:v>507.00261644255517</c:v>
              </c:pt>
              <c:pt idx="221" formatCode="#,##0.00">
                <c:v>510.02051001444511</c:v>
              </c:pt>
              <c:pt idx="222" formatCode="#,##0.00">
                <c:v>513.50945069047577</c:v>
              </c:pt>
              <c:pt idx="223" formatCode="#,##0.00">
                <c:v>523.58208494473456</c:v>
              </c:pt>
              <c:pt idx="224" formatCode="#,##0.00">
                <c:v>516.55992155915885</c:v>
              </c:pt>
              <c:pt idx="225" formatCode="#,##0.00">
                <c:v>519.25870148816887</c:v>
              </c:pt>
              <c:pt idx="226" formatCode="#,##0.00">
                <c:v>529.56008413000006</c:v>
              </c:pt>
              <c:pt idx="227" formatCode="#,##0.00">
                <c:v>535.86338658999989</c:v>
              </c:pt>
            </c:numLit>
          </c:val>
          <c:smooth val="0"/>
        </c:ser>
        <c:ser>
          <c:idx val="4"/>
          <c:order val="1"/>
          <c:tx>
            <c:v>Uruguay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#,##0.00</c:formatCode>
              <c:ptCount val="261"/>
              <c:pt idx="0">
                <c:v>175.76453669027765</c:v>
              </c:pt>
              <c:pt idx="1">
                <c:v>161.25245979556527</c:v>
              </c:pt>
              <c:pt idx="2">
                <c:v>160.87570171193079</c:v>
              </c:pt>
              <c:pt idx="3">
                <c:v>158.73107877431903</c:v>
              </c:pt>
              <c:pt idx="4">
                <c:v>161.39736675080931</c:v>
              </c:pt>
              <c:pt idx="5">
                <c:v>186.9036814767434</c:v>
              </c:pt>
              <c:pt idx="6">
                <c:v>186.70274578621112</c:v>
              </c:pt>
              <c:pt idx="7">
                <c:v>187.20508501254173</c:v>
              </c:pt>
              <c:pt idx="8">
                <c:v>194.57272699872408</c:v>
              </c:pt>
              <c:pt idx="9">
                <c:v>190.5371814889761</c:v>
              </c:pt>
              <c:pt idx="10">
                <c:v>189.28277870024067</c:v>
              </c:pt>
              <c:pt idx="11">
                <c:v>195.5217820442144</c:v>
              </c:pt>
              <c:pt idx="12">
                <c:v>196.90822723176413</c:v>
              </c:pt>
              <c:pt idx="13">
                <c:v>201.36465819174538</c:v>
              </c:pt>
              <c:pt idx="14">
                <c:v>193.62168914444257</c:v>
              </c:pt>
              <c:pt idx="15">
                <c:v>195.59902200488997</c:v>
              </c:pt>
              <c:pt idx="16">
                <c:v>192.24069476571742</c:v>
              </c:pt>
              <c:pt idx="17">
                <c:v>194.6888211643666</c:v>
              </c:pt>
              <c:pt idx="18">
                <c:v>202.76009490764687</c:v>
              </c:pt>
              <c:pt idx="19">
                <c:v>201.9765112977085</c:v>
              </c:pt>
              <c:pt idx="20">
                <c:v>208.62130030998571</c:v>
              </c:pt>
              <c:pt idx="21">
                <c:v>207.27353650089171</c:v>
              </c:pt>
              <c:pt idx="22">
                <c:v>208.68373893737649</c:v>
              </c:pt>
              <c:pt idx="23">
                <c:v>211.92530932532517</c:v>
              </c:pt>
              <c:pt idx="24">
                <c:v>214.18829242634604</c:v>
              </c:pt>
              <c:pt idx="25">
                <c:v>220.24330126421242</c:v>
              </c:pt>
              <c:pt idx="26">
                <c:v>219.32587568271754</c:v>
              </c:pt>
              <c:pt idx="27">
                <c:v>218.76667199165684</c:v>
              </c:pt>
              <c:pt idx="28">
                <c:v>222.53435372201741</c:v>
              </c:pt>
              <c:pt idx="29">
                <c:v>215.4812535227824</c:v>
              </c:pt>
              <c:pt idx="30">
                <c:v>214.78800008439606</c:v>
              </c:pt>
              <c:pt idx="31">
                <c:v>219.26750330653567</c:v>
              </c:pt>
              <c:pt idx="32">
                <c:v>215.39718045456488</c:v>
              </c:pt>
              <c:pt idx="33">
                <c:v>217.49995428752538</c:v>
              </c:pt>
              <c:pt idx="34">
                <c:v>221.76645191961919</c:v>
              </c:pt>
              <c:pt idx="35">
                <c:v>218.23135388159858</c:v>
              </c:pt>
              <c:pt idx="36">
                <c:v>221.95097266479183</c:v>
              </c:pt>
              <c:pt idx="37">
                <c:v>220.87756047144262</c:v>
              </c:pt>
              <c:pt idx="38">
                <c:v>230.87562832949465</c:v>
              </c:pt>
              <c:pt idx="39">
                <c:v>231.45833780588413</c:v>
              </c:pt>
              <c:pt idx="40">
                <c:v>242.61198705898903</c:v>
              </c:pt>
              <c:pt idx="41">
                <c:v>241.17338652958404</c:v>
              </c:pt>
              <c:pt idx="42">
                <c:v>235.89851792176572</c:v>
              </c:pt>
              <c:pt idx="43">
                <c:v>239.38312809299114</c:v>
              </c:pt>
              <c:pt idx="44">
                <c:v>238.74927605162603</c:v>
              </c:pt>
              <c:pt idx="45">
                <c:v>240.91707676926509</c:v>
              </c:pt>
              <c:pt idx="46">
                <c:v>245.31738867372655</c:v>
              </c:pt>
              <c:pt idx="47">
                <c:v>250.42951573920388</c:v>
              </c:pt>
              <c:pt idx="48">
                <c:v>242.72896990639629</c:v>
              </c:pt>
              <c:pt idx="49">
                <c:v>246.80802932820578</c:v>
              </c:pt>
              <c:pt idx="50">
                <c:v>241.31897085143615</c:v>
              </c:pt>
              <c:pt idx="51">
                <c:v>253.06222928961603</c:v>
              </c:pt>
              <c:pt idx="52">
                <c:v>254.92518246961055</c:v>
              </c:pt>
              <c:pt idx="53">
                <c:v>277.31458370949412</c:v>
              </c:pt>
              <c:pt idx="54">
                <c:v>267.68486753829757</c:v>
              </c:pt>
              <c:pt idx="55">
                <c:v>274.62392772048332</c:v>
              </c:pt>
              <c:pt idx="56">
                <c:v>275.47360855911836</c:v>
              </c:pt>
              <c:pt idx="57">
                <c:v>277.78992637947374</c:v>
              </c:pt>
              <c:pt idx="58">
                <c:v>284.96974998177711</c:v>
              </c:pt>
              <c:pt idx="59">
                <c:v>288.50499307529702</c:v>
              </c:pt>
              <c:pt idx="60">
                <c:v>285.88089510897294</c:v>
              </c:pt>
              <c:pt idx="61">
                <c:v>301.53500561587424</c:v>
              </c:pt>
              <c:pt idx="62">
                <c:v>292.92399850243356</c:v>
              </c:pt>
              <c:pt idx="63">
                <c:v>305.35380007487834</c:v>
              </c:pt>
              <c:pt idx="64">
                <c:v>318.08311493822538</c:v>
              </c:pt>
              <c:pt idx="65">
                <c:v>324.07338075627104</c:v>
              </c:pt>
              <c:pt idx="66">
                <c:v>327.95468428101515</c:v>
              </c:pt>
              <c:pt idx="67">
                <c:v>334.2527497126033</c:v>
              </c:pt>
              <c:pt idx="68">
                <c:v>336.22563767912499</c:v>
              </c:pt>
              <c:pt idx="69">
                <c:v>320.51841425335675</c:v>
              </c:pt>
              <c:pt idx="70">
                <c:v>341.36468774094061</c:v>
              </c:pt>
              <c:pt idx="71">
                <c:v>344.06322282189666</c:v>
              </c:pt>
              <c:pt idx="72">
                <c:v>374.63377023901307</c:v>
              </c:pt>
              <c:pt idx="73">
                <c:v>352.85273708558213</c:v>
              </c:pt>
              <c:pt idx="74">
                <c:v>388.14221953756834</c:v>
              </c:pt>
              <c:pt idx="75">
                <c:v>418.68015705225002</c:v>
              </c:pt>
              <c:pt idx="76">
                <c:v>409.19997315346149</c:v>
              </c:pt>
              <c:pt idx="77">
                <c:v>422.11986979428832</c:v>
              </c:pt>
              <c:pt idx="78">
                <c:v>423.3363535689117</c:v>
              </c:pt>
              <c:pt idx="79">
                <c:v>384.15483588210435</c:v>
              </c:pt>
              <c:pt idx="80">
                <c:v>396.32476090597464</c:v>
              </c:pt>
              <c:pt idx="81">
                <c:v>415.18618811338763</c:v>
              </c:pt>
              <c:pt idx="82">
                <c:v>418.23845226728446</c:v>
              </c:pt>
              <c:pt idx="83">
                <c:v>379.1684538825599</c:v>
              </c:pt>
              <c:pt idx="84">
                <c:v>383.8939738715095</c:v>
              </c:pt>
              <c:pt idx="85">
                <c:v>399.70629075760991</c:v>
              </c:pt>
              <c:pt idx="86">
                <c:v>380.04085757282752</c:v>
              </c:pt>
              <c:pt idx="87">
                <c:v>403.70480767133643</c:v>
              </c:pt>
              <c:pt idx="88">
                <c:v>421.76022961158628</c:v>
              </c:pt>
              <c:pt idx="89">
                <c:v>448.04471383523099</c:v>
              </c:pt>
              <c:pt idx="90">
                <c:v>465.60546838120052</c:v>
              </c:pt>
              <c:pt idx="91">
                <c:v>469.34420967163277</c:v>
              </c:pt>
              <c:pt idx="92">
                <c:v>467.69297095331342</c:v>
              </c:pt>
              <c:pt idx="93">
                <c:v>459.14243115558031</c:v>
              </c:pt>
              <c:pt idx="94">
                <c:v>460.83098313244363</c:v>
              </c:pt>
              <c:pt idx="95">
                <c:v>457.48980581652268</c:v>
              </c:pt>
              <c:pt idx="96">
                <c:v>453.39411455784153</c:v>
              </c:pt>
              <c:pt idx="97">
                <c:v>443.49811189985388</c:v>
              </c:pt>
              <c:pt idx="98">
                <c:v>462.43270182307947</c:v>
              </c:pt>
              <c:pt idx="99">
                <c:v>436.63878875785514</c:v>
              </c:pt>
              <c:pt idx="100">
                <c:v>460.62853040277457</c:v>
              </c:pt>
              <c:pt idx="101">
                <c:v>432.74618327135147</c:v>
              </c:pt>
              <c:pt idx="102">
                <c:v>437.38057884360433</c:v>
              </c:pt>
              <c:pt idx="103">
                <c:v>450.5620154302581</c:v>
              </c:pt>
              <c:pt idx="104">
                <c:v>451.625647200939</c:v>
              </c:pt>
              <c:pt idx="105">
                <c:v>456.6189285443661</c:v>
              </c:pt>
              <c:pt idx="106">
                <c:v>462.52936273395477</c:v>
              </c:pt>
              <c:pt idx="107">
                <c:v>478.78305675532323</c:v>
              </c:pt>
              <c:pt idx="108">
                <c:v>468.13669773433355</c:v>
              </c:pt>
              <c:pt idx="109">
                <c:v>472.00121239675684</c:v>
              </c:pt>
              <c:pt idx="110">
                <c:v>462.01034737620103</c:v>
              </c:pt>
              <c:pt idx="111">
                <c:v>469.84478935698445</c:v>
              </c:pt>
              <c:pt idx="112">
                <c:v>469.2535107169254</c:v>
              </c:pt>
              <c:pt idx="113">
                <c:v>463.00813008130086</c:v>
              </c:pt>
              <c:pt idx="114">
                <c:v>479.64138961524094</c:v>
              </c:pt>
              <c:pt idx="115">
                <c:v>475.83115427717593</c:v>
              </c:pt>
              <c:pt idx="116">
                <c:v>483.78782218901756</c:v>
              </c:pt>
              <c:pt idx="117">
                <c:v>479.52932387000374</c:v>
              </c:pt>
              <c:pt idx="118">
                <c:v>459.39572586588059</c:v>
              </c:pt>
              <c:pt idx="119">
                <c:v>467.79661016949154</c:v>
              </c:pt>
              <c:pt idx="120">
                <c:v>470.08106116433305</c:v>
              </c:pt>
              <c:pt idx="121">
                <c:v>460.83271923360354</c:v>
              </c:pt>
              <c:pt idx="122">
                <c:v>451.42960550126679</c:v>
              </c:pt>
              <c:pt idx="123">
                <c:v>448.78754976474846</c:v>
              </c:pt>
              <c:pt idx="124">
                <c:v>465.3275425262396</c:v>
              </c:pt>
              <c:pt idx="125">
                <c:v>470.03257328990236</c:v>
              </c:pt>
              <c:pt idx="126">
                <c:v>460.26058631921825</c:v>
              </c:pt>
              <c:pt idx="127">
                <c:v>481.55009451795843</c:v>
              </c:pt>
              <c:pt idx="128">
                <c:v>478.71455576559549</c:v>
              </c:pt>
              <c:pt idx="129">
                <c:v>476.14366729678642</c:v>
              </c:pt>
              <c:pt idx="130">
                <c:v>483.85633270321364</c:v>
              </c:pt>
              <c:pt idx="131">
                <c:v>477.80489665166652</c:v>
              </c:pt>
              <c:pt idx="132">
                <c:v>481.35153687743116</c:v>
              </c:pt>
              <c:pt idx="133">
                <c:v>488.78804057661495</c:v>
              </c:pt>
              <c:pt idx="134">
                <c:v>493.24994279612542</c:v>
              </c:pt>
              <c:pt idx="135">
                <c:v>486.98968994297365</c:v>
              </c:pt>
              <c:pt idx="136">
                <c:v>487.14075304958658</c:v>
              </c:pt>
              <c:pt idx="137">
                <c:v>490.84179916159974</c:v>
              </c:pt>
              <c:pt idx="138">
                <c:v>491.52158314135733</c:v>
              </c:pt>
              <c:pt idx="139">
                <c:v>476.4530382567317</c:v>
              </c:pt>
              <c:pt idx="140">
                <c:v>472.61544868719989</c:v>
              </c:pt>
              <c:pt idx="141">
                <c:v>471.42554354495053</c:v>
              </c:pt>
              <c:pt idx="142">
                <c:v>473.95409197223051</c:v>
              </c:pt>
              <c:pt idx="143">
                <c:v>476.59419400659647</c:v>
              </c:pt>
              <c:pt idx="144">
                <c:v>459.58392654792692</c:v>
              </c:pt>
              <c:pt idx="145">
                <c:v>463.25217189179762</c:v>
              </c:pt>
              <c:pt idx="146">
                <c:v>455.5161693349217</c:v>
              </c:pt>
              <c:pt idx="147">
                <c:v>458.24011389720198</c:v>
              </c:pt>
              <c:pt idx="148">
                <c:v>455.66144637824328</c:v>
              </c:pt>
              <c:pt idx="149">
                <c:v>465.7363095835704</c:v>
              </c:pt>
              <c:pt idx="150">
                <c:v>457.25823544504311</c:v>
              </c:pt>
              <c:pt idx="151">
                <c:v>446.10287473645462</c:v>
              </c:pt>
              <c:pt idx="152">
                <c:v>446.77219637896985</c:v>
              </c:pt>
              <c:pt idx="153">
                <c:v>442.35740965352505</c:v>
              </c:pt>
              <c:pt idx="154">
                <c:v>435.34704989966662</c:v>
              </c:pt>
              <c:pt idx="155">
                <c:v>431.00730338537323</c:v>
              </c:pt>
              <c:pt idx="156">
                <c:v>431.82332409746255</c:v>
              </c:pt>
              <c:pt idx="157">
                <c:v>454.39905627796338</c:v>
              </c:pt>
              <c:pt idx="158">
                <c:v>458.82275332456356</c:v>
              </c:pt>
              <c:pt idx="159">
                <c:v>455.64079579981609</c:v>
              </c:pt>
              <c:pt idx="160">
                <c:v>463.44047217145328</c:v>
              </c:pt>
              <c:pt idx="161">
                <c:v>456.72731788143722</c:v>
              </c:pt>
              <c:pt idx="162">
                <c:v>452.54564230461972</c:v>
              </c:pt>
              <c:pt idx="163">
                <c:v>457.37778383960415</c:v>
              </c:pt>
              <c:pt idx="164">
                <c:v>455.19552637219186</c:v>
              </c:pt>
              <c:pt idx="165">
                <c:v>459.44313465697644</c:v>
              </c:pt>
              <c:pt idx="166">
                <c:v>457.36422238895102</c:v>
              </c:pt>
              <c:pt idx="167">
                <c:v>461.11561959301167</c:v>
              </c:pt>
              <c:pt idx="168">
                <c:v>464.13970509424428</c:v>
              </c:pt>
              <c:pt idx="169">
                <c:v>463.29755470149598</c:v>
              </c:pt>
              <c:pt idx="170">
                <c:v>469.87747683919514</c:v>
              </c:pt>
              <c:pt idx="171">
                <c:v>467.91371781938034</c:v>
              </c:pt>
              <c:pt idx="172">
                <c:v>466.02696895720544</c:v>
              </c:pt>
              <c:pt idx="173">
                <c:v>454.93750625707537</c:v>
              </c:pt>
              <c:pt idx="174">
                <c:v>464.5252708832295</c:v>
              </c:pt>
              <c:pt idx="175">
                <c:v>457.92093325677871</c:v>
              </c:pt>
              <c:pt idx="176">
                <c:v>461.0008631408441</c:v>
              </c:pt>
              <c:pt idx="177">
                <c:v>457.19848056792387</c:v>
              </c:pt>
              <c:pt idx="178">
                <c:v>456.3619564018814</c:v>
              </c:pt>
              <c:pt idx="179">
                <c:v>483.60678942196085</c:v>
              </c:pt>
              <c:pt idx="180">
                <c:v>486.11420043920128</c:v>
              </c:pt>
              <c:pt idx="181">
                <c:v>487.36790594782161</c:v>
              </c:pt>
              <c:pt idx="182">
                <c:v>480.93760995199517</c:v>
              </c:pt>
              <c:pt idx="183">
                <c:v>446.05270959326458</c:v>
              </c:pt>
              <c:pt idx="184">
                <c:v>444.31103996205383</c:v>
              </c:pt>
              <c:pt idx="185">
                <c:v>448.12789043045183</c:v>
              </c:pt>
              <c:pt idx="186">
                <c:v>443.75518795209291</c:v>
              </c:pt>
              <c:pt idx="187">
                <c:v>448.49845843709238</c:v>
              </c:pt>
              <c:pt idx="188">
                <c:v>451.81882397790434</c:v>
              </c:pt>
              <c:pt idx="189">
                <c:v>457.76134966344381</c:v>
              </c:pt>
              <c:pt idx="190">
                <c:v>448.15613519059065</c:v>
              </c:pt>
              <c:pt idx="191">
                <c:v>445.35305703703426</c:v>
              </c:pt>
              <c:pt idx="192">
                <c:v>437.56516337984425</c:v>
              </c:pt>
              <c:pt idx="193">
                <c:v>435.30986342495027</c:v>
              </c:pt>
              <c:pt idx="194">
                <c:v>435.82747325066362</c:v>
              </c:pt>
              <c:pt idx="195">
                <c:v>438.89616007453577</c:v>
              </c:pt>
              <c:pt idx="196">
                <c:v>429.81955965935219</c:v>
              </c:pt>
              <c:pt idx="197">
                <c:v>432.10035499475782</c:v>
              </c:pt>
              <c:pt idx="198">
                <c:v>423.41861791160073</c:v>
              </c:pt>
              <c:pt idx="199">
                <c:v>420.91710044696231</c:v>
              </c:pt>
              <c:pt idx="200">
                <c:v>428.56880092703295</c:v>
              </c:pt>
              <c:pt idx="201">
                <c:v>439.08132118628851</c:v>
              </c:pt>
              <c:pt idx="202">
                <c:v>434.67060118503946</c:v>
              </c:pt>
              <c:pt idx="203">
                <c:v>420.34551941107134</c:v>
              </c:pt>
              <c:pt idx="204">
                <c:v>416.20802985237748</c:v>
              </c:pt>
              <c:pt idx="205">
                <c:v>385.88818826180164</c:v>
              </c:pt>
              <c:pt idx="206">
                <c:v>377.790990596298</c:v>
              </c:pt>
              <c:pt idx="207">
                <c:v>374.97457401699239</c:v>
              </c:pt>
              <c:pt idx="208">
                <c:v>374.03576849055725</c:v>
              </c:pt>
              <c:pt idx="209">
                <c:v>376.36102926114432</c:v>
              </c:pt>
              <c:pt idx="210">
                <c:v>382.939665631943</c:v>
              </c:pt>
              <c:pt idx="211">
                <c:v>383.49116808218957</c:v>
              </c:pt>
              <c:pt idx="212">
                <c:v>379.35489970534013</c:v>
              </c:pt>
              <c:pt idx="213">
                <c:v>380.06397428422861</c:v>
              </c:pt>
              <c:pt idx="214">
                <c:v>373.46130571662746</c:v>
              </c:pt>
              <c:pt idx="215">
                <c:v>377.86578219672305</c:v>
              </c:pt>
              <c:pt idx="216">
                <c:v>371.04841860144467</c:v>
              </c:pt>
              <c:pt idx="217">
                <c:v>369.78452535063462</c:v>
              </c:pt>
              <c:pt idx="218">
                <c:v>387.73587165707073</c:v>
              </c:pt>
              <c:pt idx="219">
                <c:v>386.21862697341629</c:v>
              </c:pt>
              <c:pt idx="220">
                <c:v>390.77036102437972</c:v>
              </c:pt>
              <c:pt idx="221">
                <c:v>394.16419781676473</c:v>
              </c:pt>
              <c:pt idx="222">
                <c:v>396.95015533908474</c:v>
              </c:pt>
              <c:pt idx="223">
                <c:v>398.31169313413619</c:v>
              </c:pt>
              <c:pt idx="224">
                <c:v>406.52217862550691</c:v>
              </c:pt>
              <c:pt idx="225">
                <c:v>395.17603033341169</c:v>
              </c:pt>
              <c:pt idx="253" formatCode="General">
                <c:v>0</c:v>
              </c:pt>
            </c:numLit>
          </c:val>
          <c:smooth val="0"/>
        </c:ser>
        <c:ser>
          <c:idx val="0"/>
          <c:order val="2"/>
          <c:tx>
            <c:v>N. Zealand (avg N&amp;S island)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61"/>
              <c:pt idx="0">
                <c:v>|</c:v>
              </c:pt>
              <c:pt idx="26">
                <c:v>2009</c:v>
              </c:pt>
              <c:pt idx="52">
                <c:v>|</c:v>
              </c:pt>
              <c:pt idx="78">
                <c:v>2010</c:v>
              </c:pt>
              <c:pt idx="104">
                <c:v>|</c:v>
              </c:pt>
              <c:pt idx="130">
                <c:v>2011</c:v>
              </c:pt>
              <c:pt idx="156">
                <c:v>|</c:v>
              </c:pt>
              <c:pt idx="182">
                <c:v>2012</c:v>
              </c:pt>
              <c:pt idx="208">
                <c:v>|</c:v>
              </c:pt>
              <c:pt idx="234">
                <c:v>2013</c:v>
              </c:pt>
              <c:pt idx="260">
                <c:v>|</c:v>
              </c:pt>
            </c:strLit>
          </c:cat>
          <c:val>
            <c:numLit>
              <c:formatCode>General</c:formatCode>
              <c:ptCount val="261"/>
              <c:pt idx="98" formatCode="0.00">
                <c:v>329.29156326627708</c:v>
              </c:pt>
              <c:pt idx="99" formatCode="0.00">
                <c:v>323.56415567636549</c:v>
              </c:pt>
              <c:pt idx="100" formatCode="0.00">
                <c:v>322.8888050610758</c:v>
              </c:pt>
              <c:pt idx="101" formatCode="0.00">
                <c:v>317.8196605146519</c:v>
              </c:pt>
              <c:pt idx="102" formatCode="0.00">
                <c:v>312.75051596822794</c:v>
              </c:pt>
              <c:pt idx="105" formatCode="0.00">
                <c:v>316.23002746269214</c:v>
              </c:pt>
              <c:pt idx="106" formatCode="0.00">
                <c:v>324.54566517598823</c:v>
              </c:pt>
              <c:pt idx="107" formatCode="0.00">
                <c:v>323.86265712332352</c:v>
              </c:pt>
              <c:pt idx="108" formatCode="0.00">
                <c:v>320.07991445776349</c:v>
              </c:pt>
              <c:pt idx="109" formatCode="0.00">
                <c:v>321.26288652514717</c:v>
              </c:pt>
              <c:pt idx="110" formatCode="0.00">
                <c:v>328.08269320754528</c:v>
              </c:pt>
              <c:pt idx="111" formatCode="0.00">
                <c:v>324.83735777712332</c:v>
              </c:pt>
              <c:pt idx="112" formatCode="0.00">
                <c:v>318.99007604723414</c:v>
              </c:pt>
              <c:pt idx="113" formatCode="0.00">
                <c:v>316.36455083488005</c:v>
              </c:pt>
              <c:pt idx="114" formatCode="0.00">
                <c:v>312.92237877347179</c:v>
              </c:pt>
              <c:pt idx="115" formatCode="0.00">
                <c:v>307.71216852016971</c:v>
              </c:pt>
              <c:pt idx="116" formatCode="0.00">
                <c:v>316.98387805558019</c:v>
              </c:pt>
              <c:pt idx="117" formatCode="0.00">
                <c:v>324.18596434518196</c:v>
              </c:pt>
              <c:pt idx="118" formatCode="0.00">
                <c:v>338.08632570220328</c:v>
              </c:pt>
              <c:pt idx="119" formatCode="0.00">
                <c:v>340.57323320980788</c:v>
              </c:pt>
              <c:pt idx="120" formatCode="0.00">
                <c:v>348.64664586798028</c:v>
              </c:pt>
              <c:pt idx="121" formatCode="0.00">
                <c:v>347.66676666355204</c:v>
              </c:pt>
              <c:pt idx="122" formatCode="0.00">
                <c:v>350.77437490657258</c:v>
              </c:pt>
              <c:pt idx="123" formatCode="0.00">
                <c:v>386.58164079607099</c:v>
              </c:pt>
              <c:pt idx="124" formatCode="0.00">
                <c:v>368.63692478088279</c:v>
              </c:pt>
              <c:pt idx="125" formatCode="0.00">
                <c:v>377.22235016898429</c:v>
              </c:pt>
              <c:pt idx="126" formatCode="0.00">
                <c:v>377.27735104778151</c:v>
              </c:pt>
              <c:pt idx="127" formatCode="0.00">
                <c:v>374.59660452118385</c:v>
              </c:pt>
              <c:pt idx="128" formatCode="0.00">
                <c:v>381.4983781355196</c:v>
              </c:pt>
              <c:pt idx="129" formatCode="0.00">
                <c:v>386.62416833161438</c:v>
              </c:pt>
              <c:pt idx="130" formatCode="0.00">
                <c:v>392.5169208924811</c:v>
              </c:pt>
              <c:pt idx="131" formatCode="0.00">
                <c:v>404.01381958128013</c:v>
              </c:pt>
              <c:pt idx="132" formatCode="0.00">
                <c:v>413.38004921584758</c:v>
              </c:pt>
              <c:pt idx="133" formatCode="0.00">
                <c:v>416.01935856723537</c:v>
              </c:pt>
              <c:pt idx="134" formatCode="0.00">
                <c:v>417.53122861287045</c:v>
              </c:pt>
              <c:pt idx="135" formatCode="0.00">
                <c:v>415.60181250575971</c:v>
              </c:pt>
              <c:pt idx="136" formatCode="0.00">
                <c:v>401.32278649295392</c:v>
              </c:pt>
              <c:pt idx="137" formatCode="0.00">
                <c:v>398.56088987176736</c:v>
              </c:pt>
              <c:pt idx="138" formatCode="0.00">
                <c:v>397.61922402509197</c:v>
              </c:pt>
              <c:pt idx="139" formatCode="0.00">
                <c:v>409.49220858068003</c:v>
              </c:pt>
              <c:pt idx="140" formatCode="0.00">
                <c:v>412.78145639072818</c:v>
              </c:pt>
              <c:pt idx="141" formatCode="0.00">
                <c:v>416.71314689755184</c:v>
              </c:pt>
              <c:pt idx="142" formatCode="0.00">
                <c:v>414.8355240001207</c:v>
              </c:pt>
              <c:pt idx="143" formatCode="0.00">
                <c:v>402.1127188611365</c:v>
              </c:pt>
              <c:pt idx="144" formatCode="0.00">
                <c:v>401.15303251670684</c:v>
              </c:pt>
              <c:pt idx="145" formatCode="0.00">
                <c:v>407.93033844836253</c:v>
              </c:pt>
              <c:pt idx="146" formatCode="0.00">
                <c:v>409.59424308428657</c:v>
              </c:pt>
              <c:pt idx="147" formatCode="0.00">
                <c:v>409.23948723663602</c:v>
              </c:pt>
              <c:pt idx="148" formatCode="0.00">
                <c:v>436.7421260808826</c:v>
              </c:pt>
              <c:pt idx="149" formatCode="0.00">
                <c:v>436.7421260808826</c:v>
              </c:pt>
              <c:pt idx="150" formatCode="0.00">
                <c:v>436.7421260808826</c:v>
              </c:pt>
              <c:pt idx="151" formatCode="0.00">
                <c:v>415.71500194975209</c:v>
              </c:pt>
              <c:pt idx="152" formatCode="0.00">
                <c:v>420.92378549552382</c:v>
              </c:pt>
              <c:pt idx="153" formatCode="0.00">
                <c:v>419.56521739130426</c:v>
              </c:pt>
              <c:pt idx="154" formatCode="0.00">
                <c:v>419.98252176365384</c:v>
              </c:pt>
              <c:pt idx="155" formatCode="0.00">
                <c:v>419.99771686004703</c:v>
              </c:pt>
              <c:pt idx="156" formatCode="0.00">
                <c:v>412.55695516018807</c:v>
              </c:pt>
              <c:pt idx="157" formatCode="0.00">
                <c:v>411.5559452325906</c:v>
              </c:pt>
              <c:pt idx="158" formatCode="0.00">
                <c:v>417.15774455678928</c:v>
              </c:pt>
              <c:pt idx="159" formatCode="0.00">
                <c:v>413.29495224998641</c:v>
              </c:pt>
              <c:pt idx="160" formatCode="0.00">
                <c:v>401.0719031328133</c:v>
              </c:pt>
              <c:pt idx="161" formatCode="0.00">
                <c:v>388.15753954894899</c:v>
              </c:pt>
              <c:pt idx="162" formatCode="0.00">
                <c:v>376.34238929718589</c:v>
              </c:pt>
              <c:pt idx="163" formatCode="0.00">
                <c:v>365.31634334981618</c:v>
              </c:pt>
              <c:pt idx="164" formatCode="0.00">
                <c:v>349.98112461350394</c:v>
              </c:pt>
              <c:pt idx="165" formatCode="0.00">
                <c:v>347.26888309547479</c:v>
              </c:pt>
              <c:pt idx="166" formatCode="0.00">
                <c:v>344.01216022252135</c:v>
              </c:pt>
              <c:pt idx="167" formatCode="0.00">
                <c:v>338.26010874320343</c:v>
              </c:pt>
              <c:pt idx="168" formatCode="0.00">
                <c:v>333.2317180928145</c:v>
              </c:pt>
              <c:pt idx="169" formatCode="0.00">
                <c:v>329.84921178889647</c:v>
              </c:pt>
              <c:pt idx="170" formatCode="0.00">
                <c:v>330.86998104886555</c:v>
              </c:pt>
              <c:pt idx="171" formatCode="0.00">
                <c:v>334.12775775569889</c:v>
              </c:pt>
              <c:pt idx="172" formatCode="0.00">
                <c:v>326.69910266349439</c:v>
              </c:pt>
              <c:pt idx="173" formatCode="0.00">
                <c:v>323.58210799456322</c:v>
              </c:pt>
              <c:pt idx="174" formatCode="0.00">
                <c:v>314.20105355575066</c:v>
              </c:pt>
              <c:pt idx="175" formatCode="0.00">
                <c:v>309.1523864090143</c:v>
              </c:pt>
              <c:pt idx="176" formatCode="0.00">
                <c:v>306.23608017817367</c:v>
              </c:pt>
              <c:pt idx="177" formatCode="0.00">
                <c:v>304.37253745630449</c:v>
              </c:pt>
              <c:pt idx="178" formatCode="0.00">
                <c:v>309.12018471260171</c:v>
              </c:pt>
              <c:pt idx="179" formatCode="0.00">
                <c:v>310.75479930191972</c:v>
              </c:pt>
              <c:pt idx="180" formatCode="0.00">
                <c:v>323.02114964101384</c:v>
              </c:pt>
              <c:pt idx="181" formatCode="0.00">
                <c:v>327.44772502916624</c:v>
              </c:pt>
              <c:pt idx="182" formatCode="0.00">
                <c:v>329.94086157630124</c:v>
              </c:pt>
              <c:pt idx="183" formatCode="0.00">
                <c:v>334.55434015202218</c:v>
              </c:pt>
              <c:pt idx="184" formatCode="0.00">
                <c:v>337.93170514850937</c:v>
              </c:pt>
              <c:pt idx="185" formatCode="0.00">
                <c:v>338.48656307385409</c:v>
              </c:pt>
              <c:pt idx="186" formatCode="0.00">
                <c:v>333.95699968272334</c:v>
              </c:pt>
              <c:pt idx="187" formatCode="0.00">
                <c:v>337.71031697351168</c:v>
              </c:pt>
              <c:pt idx="188" formatCode="0.00">
                <c:v>337.74218816356966</c:v>
              </c:pt>
              <c:pt idx="189" formatCode="0.00">
                <c:v>335.45959018391113</c:v>
              </c:pt>
              <c:pt idx="190" formatCode="0.00">
                <c:v>342.8466392420379</c:v>
              </c:pt>
              <c:pt idx="191" formatCode="0.00">
                <c:v>337.52210443371411</c:v>
              </c:pt>
              <c:pt idx="192" formatCode="0.00">
                <c:v>339.61367954401521</c:v>
              </c:pt>
              <c:pt idx="193" formatCode="0.00">
                <c:v>344.91681623658559</c:v>
              </c:pt>
              <c:pt idx="194" formatCode="0.00">
                <c:v>345.40631880271025</c:v>
              </c:pt>
              <c:pt idx="195" formatCode="0.00">
                <c:v>347.41278338156553</c:v>
              </c:pt>
              <c:pt idx="196" formatCode="0.00">
                <c:v>346.37026310732119</c:v>
              </c:pt>
              <c:pt idx="197" formatCode="0.00">
                <c:v>343.48797452897605</c:v>
              </c:pt>
              <c:pt idx="198" formatCode="0.00">
                <c:v>340.4455600878569</c:v>
              </c:pt>
              <c:pt idx="199" formatCode="0.00">
                <c:v>342.03700034226222</c:v>
              </c:pt>
              <c:pt idx="200" formatCode="0.00">
                <c:v>337.93938952296799</c:v>
              </c:pt>
              <c:pt idx="201" formatCode="0.00">
                <c:v>332.33857840477481</c:v>
              </c:pt>
              <c:pt idx="202" formatCode="0.00">
                <c:v>316.89016602809704</c:v>
              </c:pt>
              <c:pt idx="203" formatCode="0.00">
                <c:v>313.08462139237514</c:v>
              </c:pt>
              <c:pt idx="204" formatCode="0.00">
                <c:v>304.93048263876318</c:v>
              </c:pt>
              <c:pt idx="205" formatCode="0.00">
                <c:v>296.29242962061858</c:v>
              </c:pt>
              <c:pt idx="206" formatCode="0.00">
                <c:v>298.03001012611617</c:v>
              </c:pt>
              <c:pt idx="207" formatCode="0.00">
                <c:v>292.57073660048621</c:v>
              </c:pt>
              <c:pt idx="208" formatCode="0.00">
                <c:v>287.69850085754149</c:v>
              </c:pt>
              <c:pt idx="209" formatCode="0.00">
                <c:v>283.69797560668928</c:v>
              </c:pt>
              <c:pt idx="210" formatCode="0.00">
                <c:v>285.26278280059842</c:v>
              </c:pt>
              <c:pt idx="211" formatCode="0.00">
                <c:v>277.08803149735223</c:v>
              </c:pt>
              <c:pt idx="212" formatCode="0.00">
                <c:v>275.98821028545336</c:v>
              </c:pt>
              <c:pt idx="213" formatCode="0.00">
                <c:v>262.83468131449496</c:v>
              </c:pt>
              <c:pt idx="214" formatCode="0.00">
                <c:v>257.46044131986514</c:v>
              </c:pt>
              <c:pt idx="215" formatCode="0.00">
                <c:v>251.64687149463771</c:v>
              </c:pt>
              <c:pt idx="216" formatCode="0.00">
                <c:v>253.29505200780653</c:v>
              </c:pt>
              <c:pt idx="217" formatCode="0.00">
                <c:v>246.84434818218125</c:v>
              </c:pt>
              <c:pt idx="218" formatCode="0.00">
                <c:v>247.61448836815069</c:v>
              </c:pt>
              <c:pt idx="219" formatCode="0.00">
                <c:v>246.55455809836894</c:v>
              </c:pt>
              <c:pt idx="220" formatCode="0.00">
                <c:v>249.00128139890197</c:v>
              </c:pt>
              <c:pt idx="221" formatCode="0.00">
                <c:v>253.70094383256259</c:v>
              </c:pt>
              <c:pt idx="222" formatCode="0.00">
                <c:v>254.83771598196529</c:v>
              </c:pt>
              <c:pt idx="223" formatCode="0.00">
                <c:v>256.84051115702096</c:v>
              </c:pt>
              <c:pt idx="224" formatCode="0.00">
                <c:v>254.34869145814235</c:v>
              </c:pt>
              <c:pt idx="225" formatCode="0.00">
                <c:v>256.87954068265856</c:v>
              </c:pt>
              <c:pt idx="226" formatCode="0.00">
                <c:v>266.24947657376822</c:v>
              </c:pt>
              <c:pt idx="253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16608"/>
        <c:axId val="283722880"/>
      </c:lineChart>
      <c:catAx>
        <c:axId val="2837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722880"/>
        <c:crossesAt val="0"/>
        <c:auto val="1"/>
        <c:lblAlgn val="ctr"/>
        <c:lblOffset val="100"/>
        <c:tickLblSkip val="26"/>
        <c:tickMarkSkip val="1"/>
        <c:noMultiLvlLbl val="0"/>
      </c:catAx>
      <c:valAx>
        <c:axId val="283722880"/>
        <c:scaling>
          <c:orientation val="minMax"/>
          <c:max val="625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€uro / 100kg</a:t>
                </a:r>
              </a:p>
            </c:rich>
          </c:tx>
          <c:layout>
            <c:manualLayout>
              <c:xMode val="edge"/>
              <c:yMode val="edge"/>
              <c:x val="3.6997307703686796E-2"/>
              <c:y val="0.436444365802589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716608"/>
        <c:crosses val="autoZero"/>
        <c:crossBetween val="between"/>
        <c:majorUnit val="100"/>
        <c:minorUnit val="20"/>
      </c:valAx>
      <c:spPr>
        <a:gradFill rotWithShape="0">
          <a:gsLst>
            <a:gs pos="0">
              <a:srgbClr val="FFFFFF"/>
            </a:gs>
            <a:gs pos="100000">
              <a:srgbClr val="FFFF0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7.8896369837828231E-2"/>
          <c:y val="0.89860512476351917"/>
          <c:w val="0.89276224529904769"/>
          <c:h val="7.05365537173021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1647825"/>
          <a:ext cx="9525" cy="9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2619375"/>
          <a:ext cx="9525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905754</xdr:colOff>
      <xdr:row>10</xdr:row>
      <xdr:rowOff>285747</xdr:rowOff>
    </xdr:from>
    <xdr:to>
      <xdr:col>9</xdr:col>
      <xdr:colOff>849217</xdr:colOff>
      <xdr:row>25</xdr:row>
      <xdr:rowOff>107225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9040" y="3769176"/>
          <a:ext cx="6711656" cy="4000503"/>
        </a:xfrm>
        <a:prstGeom prst="rect">
          <a:avLst/>
        </a:prstGeom>
      </xdr:spPr>
    </xdr:pic>
    <xdr:clientData/>
  </xdr:twoCellAnchor>
  <xdr:twoCellAnchor>
    <xdr:from>
      <xdr:col>1</xdr:col>
      <xdr:colOff>594360</xdr:colOff>
      <xdr:row>25</xdr:row>
      <xdr:rowOff>60960</xdr:rowOff>
    </xdr:from>
    <xdr:to>
      <xdr:col>2</xdr:col>
      <xdr:colOff>30480</xdr:colOff>
      <xdr:row>25</xdr:row>
      <xdr:rowOff>228600</xdr:rowOff>
    </xdr:to>
    <xdr:sp macro="" textlink="">
      <xdr:nvSpPr>
        <xdr:cNvPr id="2" name="Right Arrow 1"/>
        <xdr:cNvSpPr/>
      </xdr:nvSpPr>
      <xdr:spPr>
        <a:xfrm>
          <a:off x="1615440" y="7635240"/>
          <a:ext cx="457200" cy="167640"/>
        </a:xfrm>
        <a:prstGeom prst="right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1112520</xdr:colOff>
      <xdr:row>34</xdr:row>
      <xdr:rowOff>213360</xdr:rowOff>
    </xdr:from>
    <xdr:to>
      <xdr:col>6</xdr:col>
      <xdr:colOff>243840</xdr:colOff>
      <xdr:row>34</xdr:row>
      <xdr:rowOff>381000</xdr:rowOff>
    </xdr:to>
    <xdr:sp macro="" textlink="">
      <xdr:nvSpPr>
        <xdr:cNvPr id="6" name="Right Arrow 5"/>
        <xdr:cNvSpPr/>
      </xdr:nvSpPr>
      <xdr:spPr>
        <a:xfrm>
          <a:off x="6217920" y="9509760"/>
          <a:ext cx="457200" cy="167640"/>
        </a:xfrm>
        <a:prstGeom prst="right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177800</xdr:colOff>
      <xdr:row>0</xdr:row>
      <xdr:rowOff>88900</xdr:rowOff>
    </xdr:from>
    <xdr:to>
      <xdr:col>36</xdr:col>
      <xdr:colOff>133926</xdr:colOff>
      <xdr:row>7</xdr:row>
      <xdr:rowOff>203200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0" y="88900"/>
          <a:ext cx="1930400" cy="1447800"/>
        </a:xfrm>
        <a:prstGeom prst="rect">
          <a:avLst/>
        </a:prstGeom>
      </xdr:spPr>
    </xdr:pic>
    <xdr:clientData/>
  </xdr:twoCellAnchor>
  <xdr:twoCellAnchor editAs="oneCell">
    <xdr:from>
      <xdr:col>9</xdr:col>
      <xdr:colOff>482600</xdr:colOff>
      <xdr:row>0</xdr:row>
      <xdr:rowOff>101600</xdr:rowOff>
    </xdr:from>
    <xdr:to>
      <xdr:col>12</xdr:col>
      <xdr:colOff>334819</xdr:colOff>
      <xdr:row>7</xdr:row>
      <xdr:rowOff>215900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01600"/>
          <a:ext cx="1930400" cy="144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241300</xdr:colOff>
      <xdr:row>2</xdr:row>
      <xdr:rowOff>0</xdr:rowOff>
    </xdr:from>
    <xdr:to>
      <xdr:col>12</xdr:col>
      <xdr:colOff>6350</xdr:colOff>
      <xdr:row>7</xdr:row>
      <xdr:rowOff>107436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800" y="304800"/>
          <a:ext cx="1689100" cy="1148836"/>
        </a:xfrm>
        <a:prstGeom prst="rect">
          <a:avLst/>
        </a:prstGeom>
      </xdr:spPr>
    </xdr:pic>
    <xdr:clientData/>
  </xdr:twoCellAnchor>
  <xdr:twoCellAnchor editAs="oneCell">
    <xdr:from>
      <xdr:col>31</xdr:col>
      <xdr:colOff>622300</xdr:colOff>
      <xdr:row>1</xdr:row>
      <xdr:rowOff>88900</xdr:rowOff>
    </xdr:from>
    <xdr:to>
      <xdr:col>35</xdr:col>
      <xdr:colOff>235527</xdr:colOff>
      <xdr:row>7</xdr:row>
      <xdr:rowOff>56636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9300" y="254000"/>
          <a:ext cx="1689100" cy="1148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0</xdr:row>
      <xdr:rowOff>0</xdr:rowOff>
    </xdr:from>
    <xdr:to>
      <xdr:col>57</xdr:col>
      <xdr:colOff>0</xdr:colOff>
      <xdr:row>26</xdr:row>
      <xdr:rowOff>123825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0</xdr:colOff>
      <xdr:row>27</xdr:row>
      <xdr:rowOff>38100</xdr:rowOff>
    </xdr:from>
    <xdr:to>
      <xdr:col>57</xdr:col>
      <xdr:colOff>0</xdr:colOff>
      <xdr:row>53</xdr:row>
      <xdr:rowOff>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61011</xdr:colOff>
      <xdr:row>53</xdr:row>
      <xdr:rowOff>0</xdr:rowOff>
    </xdr:from>
    <xdr:to>
      <xdr:col>57</xdr:col>
      <xdr:colOff>0</xdr:colOff>
      <xdr:row>73</xdr:row>
      <xdr:rowOff>20852</xdr:rowOff>
    </xdr:to>
    <xdr:graphicFrame macro="">
      <xdr:nvGraphicFramePr>
        <xdr:cNvPr id="2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19050</xdr:colOff>
      <xdr:row>27</xdr:row>
      <xdr:rowOff>66675</xdr:rowOff>
    </xdr:from>
    <xdr:to>
      <xdr:col>67</xdr:col>
      <xdr:colOff>504825</xdr:colOff>
      <xdr:row>53</xdr:row>
      <xdr:rowOff>0</xdr:rowOff>
    </xdr:to>
    <xdr:graphicFrame macro="">
      <xdr:nvGraphicFramePr>
        <xdr:cNvPr id="2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22225</xdr:colOff>
      <xdr:row>53</xdr:row>
      <xdr:rowOff>0</xdr:rowOff>
    </xdr:from>
    <xdr:to>
      <xdr:col>67</xdr:col>
      <xdr:colOff>469900</xdr:colOff>
      <xdr:row>72</xdr:row>
      <xdr:rowOff>47625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9525</xdr:colOff>
      <xdr:row>0</xdr:row>
      <xdr:rowOff>0</xdr:rowOff>
    </xdr:from>
    <xdr:to>
      <xdr:col>67</xdr:col>
      <xdr:colOff>457200</xdr:colOff>
      <xdr:row>26</xdr:row>
      <xdr:rowOff>76200</xdr:rowOff>
    </xdr:to>
    <xdr:graphicFrame macro="">
      <xdr:nvGraphicFramePr>
        <xdr:cNvPr id="2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67</xdr:col>
      <xdr:colOff>542925</xdr:colOff>
      <xdr:row>27</xdr:row>
      <xdr:rowOff>66675</xdr:rowOff>
    </xdr:from>
    <xdr:to>
      <xdr:col>80</xdr:col>
      <xdr:colOff>466725</xdr:colOff>
      <xdr:row>53</xdr:row>
      <xdr:rowOff>0</xdr:rowOff>
    </xdr:to>
    <xdr:graphicFrame macro="">
      <xdr:nvGraphicFramePr>
        <xdr:cNvPr id="2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67</xdr:col>
      <xdr:colOff>542925</xdr:colOff>
      <xdr:row>0</xdr:row>
      <xdr:rowOff>0</xdr:rowOff>
    </xdr:from>
    <xdr:to>
      <xdr:col>80</xdr:col>
      <xdr:colOff>314325</xdr:colOff>
      <xdr:row>25</xdr:row>
      <xdr:rowOff>76200</xdr:rowOff>
    </xdr:to>
    <xdr:graphicFrame macro="">
      <xdr:nvGraphicFramePr>
        <xdr:cNvPr id="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9525</xdr:colOff>
      <xdr:row>74</xdr:row>
      <xdr:rowOff>57150</xdr:rowOff>
    </xdr:from>
    <xdr:to>
      <xdr:col>57</xdr:col>
      <xdr:colOff>0</xdr:colOff>
      <xdr:row>100</xdr:row>
      <xdr:rowOff>85725</xdr:rowOff>
    </xdr:to>
    <xdr:graphicFrame macro="">
      <xdr:nvGraphicFramePr>
        <xdr:cNvPr id="2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67</xdr:col>
      <xdr:colOff>542925</xdr:colOff>
      <xdr:row>53</xdr:row>
      <xdr:rowOff>0</xdr:rowOff>
    </xdr:from>
    <xdr:to>
      <xdr:col>80</xdr:col>
      <xdr:colOff>419100</xdr:colOff>
      <xdr:row>72</xdr:row>
      <xdr:rowOff>95250</xdr:rowOff>
    </xdr:to>
    <xdr:graphicFrame macro="">
      <xdr:nvGraphicFramePr>
        <xdr:cNvPr id="2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108857</xdr:colOff>
      <xdr:row>31</xdr:row>
      <xdr:rowOff>63501</xdr:rowOff>
    </xdr:from>
    <xdr:to>
      <xdr:col>8</xdr:col>
      <xdr:colOff>772263</xdr:colOff>
      <xdr:row>61</xdr:row>
      <xdr:rowOff>95251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68036</xdr:colOff>
      <xdr:row>31</xdr:row>
      <xdr:rowOff>38101</xdr:rowOff>
    </xdr:from>
    <xdr:to>
      <xdr:col>83</xdr:col>
      <xdr:colOff>544286</xdr:colOff>
      <xdr:row>61</xdr:row>
      <xdr:rowOff>115663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114299</xdr:colOff>
      <xdr:row>2</xdr:row>
      <xdr:rowOff>0</xdr:rowOff>
    </xdr:from>
    <xdr:to>
      <xdr:col>83</xdr:col>
      <xdr:colOff>520700</xdr:colOff>
      <xdr:row>30</xdr:row>
      <xdr:rowOff>92075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161925</xdr:colOff>
      <xdr:row>59</xdr:row>
      <xdr:rowOff>3175</xdr:rowOff>
    </xdr:from>
    <xdr:to>
      <xdr:col>89</xdr:col>
      <xdr:colOff>25400</xdr:colOff>
      <xdr:row>85</xdr:row>
      <xdr:rowOff>3175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177800</xdr:colOff>
      <xdr:row>85</xdr:row>
      <xdr:rowOff>88900</xdr:rowOff>
    </xdr:from>
    <xdr:to>
      <xdr:col>87</xdr:col>
      <xdr:colOff>596900</xdr:colOff>
      <xdr:row>109</xdr:row>
      <xdr:rowOff>88900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ircabc.europa.eu/faces/jsp/extension/wai/navigation/container.j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2:AD94"/>
  <sheetViews>
    <sheetView workbookViewId="0"/>
  </sheetViews>
  <sheetFormatPr defaultRowHeight="13.2"/>
  <sheetData>
    <row r="2" spans="1:29" ht="15">
      <c r="A2" s="243" t="s">
        <v>36</v>
      </c>
      <c r="B2" s="243"/>
      <c r="C2" s="36"/>
      <c r="D2" s="29"/>
      <c r="E2" s="29"/>
      <c r="F2" s="29"/>
      <c r="G2" s="29"/>
    </row>
    <row r="3" spans="1:29" ht="15">
      <c r="A3" s="243"/>
      <c r="B3" s="243"/>
      <c r="C3" s="36"/>
    </row>
    <row r="4" spans="1:29">
      <c r="L4" s="28" t="s">
        <v>74</v>
      </c>
    </row>
    <row r="5" spans="1:29" ht="22.8">
      <c r="A5" s="30" t="s">
        <v>0</v>
      </c>
      <c r="B5" s="25"/>
      <c r="D5" s="68" t="s">
        <v>1</v>
      </c>
      <c r="E5" s="27"/>
      <c r="F5" s="27"/>
      <c r="G5" s="27"/>
    </row>
    <row r="6" spans="1:29">
      <c r="A6" s="20" t="s">
        <v>31</v>
      </c>
    </row>
    <row r="7" spans="1:29" ht="20.399999999999999">
      <c r="A7" s="1" t="s">
        <v>26</v>
      </c>
      <c r="B7" s="1" t="s">
        <v>9</v>
      </c>
      <c r="C7" s="33">
        <v>41267</v>
      </c>
      <c r="D7" s="2">
        <f>+C7+7</f>
        <v>41274</v>
      </c>
      <c r="E7" s="2">
        <f t="shared" ref="E7:M7" si="0">+D7+7</f>
        <v>41281</v>
      </c>
      <c r="F7" s="2">
        <f t="shared" si="0"/>
        <v>41288</v>
      </c>
      <c r="G7" s="2">
        <f t="shared" si="0"/>
        <v>41295</v>
      </c>
      <c r="H7" s="2">
        <f t="shared" si="0"/>
        <v>41302</v>
      </c>
      <c r="I7" s="2">
        <f t="shared" si="0"/>
        <v>41309</v>
      </c>
      <c r="J7" s="2">
        <f t="shared" si="0"/>
        <v>41316</v>
      </c>
      <c r="K7" s="2">
        <f t="shared" si="0"/>
        <v>41323</v>
      </c>
      <c r="L7" s="2">
        <f t="shared" si="0"/>
        <v>41330</v>
      </c>
      <c r="M7" s="2">
        <f t="shared" si="0"/>
        <v>41337</v>
      </c>
      <c r="N7" s="2">
        <v>41344</v>
      </c>
      <c r="O7" s="2">
        <v>41351</v>
      </c>
      <c r="P7" s="2">
        <v>41358</v>
      </c>
      <c r="Q7" s="2">
        <v>41365</v>
      </c>
      <c r="R7" s="2">
        <v>41372</v>
      </c>
      <c r="S7" s="2">
        <v>41379</v>
      </c>
      <c r="T7" s="37">
        <v>41386</v>
      </c>
      <c r="U7" s="33">
        <v>41393</v>
      </c>
      <c r="V7" s="37">
        <v>41400</v>
      </c>
      <c r="W7" s="33">
        <v>41407</v>
      </c>
      <c r="X7" s="33">
        <v>41414</v>
      </c>
      <c r="Y7" s="33">
        <v>41421</v>
      </c>
      <c r="AA7" s="3" t="s">
        <v>27</v>
      </c>
      <c r="AB7" s="3" t="s">
        <v>27</v>
      </c>
    </row>
    <row r="8" spans="1:29">
      <c r="A8" s="4"/>
      <c r="B8" s="4"/>
      <c r="C8" s="38" t="s">
        <v>28</v>
      </c>
      <c r="D8" s="3" t="s">
        <v>51</v>
      </c>
      <c r="E8" s="3" t="s">
        <v>52</v>
      </c>
      <c r="F8" s="3" t="s">
        <v>53</v>
      </c>
      <c r="G8" s="39" t="s">
        <v>54</v>
      </c>
      <c r="H8" s="3" t="s">
        <v>55</v>
      </c>
      <c r="I8" s="3" t="s">
        <v>56</v>
      </c>
      <c r="J8" s="3" t="s">
        <v>57</v>
      </c>
      <c r="K8" s="40" t="s">
        <v>58</v>
      </c>
      <c r="L8" s="3" t="s">
        <v>59</v>
      </c>
      <c r="M8" s="3" t="s">
        <v>60</v>
      </c>
      <c r="N8" s="3" t="s">
        <v>61</v>
      </c>
      <c r="O8" s="40" t="s">
        <v>62</v>
      </c>
      <c r="P8" s="3" t="s">
        <v>63</v>
      </c>
      <c r="Q8" s="39" t="s">
        <v>64</v>
      </c>
      <c r="R8" s="39" t="s">
        <v>65</v>
      </c>
      <c r="S8" s="39" t="s">
        <v>66</v>
      </c>
      <c r="T8" s="41" t="s">
        <v>67</v>
      </c>
      <c r="U8" s="38" t="s">
        <v>68</v>
      </c>
      <c r="V8" s="38" t="s">
        <v>69</v>
      </c>
      <c r="W8" s="38" t="s">
        <v>75</v>
      </c>
      <c r="X8" s="38" t="s">
        <v>76</v>
      </c>
      <c r="Y8" s="38" t="s">
        <v>77</v>
      </c>
      <c r="AA8" s="34" t="s">
        <v>29</v>
      </c>
      <c r="AB8" s="34" t="s">
        <v>30</v>
      </c>
    </row>
    <row r="9" spans="1:29">
      <c r="A9" s="6" t="s">
        <v>10</v>
      </c>
      <c r="B9" s="7">
        <v>0.46</v>
      </c>
      <c r="C9" s="62" t="e">
        <f>VLOOKUP($A9&amp;$D$5&amp;C$7,#REF!,12,0)</f>
        <v>#REF!</v>
      </c>
      <c r="D9" s="62" t="e">
        <f>VLOOKUP($A9&amp;$D$5&amp;D$7,#REF!,12,0)</f>
        <v>#REF!</v>
      </c>
      <c r="E9" s="62" t="e">
        <f>VLOOKUP($A9&amp;$D$5&amp;E$7,#REF!,12,0)</f>
        <v>#REF!</v>
      </c>
      <c r="F9" s="62" t="e">
        <f>VLOOKUP($A9&amp;$D$5&amp;F$7,#REF!,12,0)</f>
        <v>#REF!</v>
      </c>
      <c r="G9" s="62" t="e">
        <f>VLOOKUP($A9&amp;$D$5&amp;G$7,#REF!,12,0)</f>
        <v>#REF!</v>
      </c>
      <c r="H9" s="62" t="e">
        <f>VLOOKUP($A9&amp;$D$5&amp;H$7,#REF!,12,0)</f>
        <v>#REF!</v>
      </c>
      <c r="I9" s="62" t="e">
        <f>VLOOKUP($A9&amp;$D$5&amp;I$7,#REF!,12,0)</f>
        <v>#REF!</v>
      </c>
      <c r="J9" s="62" t="e">
        <f>VLOOKUP($A9&amp;$D$5&amp;J$7,#REF!,12,0)</f>
        <v>#REF!</v>
      </c>
      <c r="K9" s="62" t="e">
        <f>VLOOKUP($A9&amp;$D$5&amp;K$7,#REF!,12,0)</f>
        <v>#REF!</v>
      </c>
      <c r="L9" s="62" t="e">
        <f>VLOOKUP($A9&amp;$D$5&amp;L$7,#REF!,12,0)</f>
        <v>#REF!</v>
      </c>
      <c r="M9" s="62" t="e">
        <f>VLOOKUP($A9&amp;$D$5&amp;M$7,#REF!,12,0)</f>
        <v>#REF!</v>
      </c>
      <c r="N9" s="62" t="e">
        <f>VLOOKUP($A9&amp;$D$5&amp;N$7,#REF!,12,0)</f>
        <v>#REF!</v>
      </c>
      <c r="O9" s="62" t="e">
        <f>VLOOKUP($A9&amp;$D$5&amp;O$7,#REF!,12,0)</f>
        <v>#REF!</v>
      </c>
      <c r="P9" s="62" t="e">
        <f>VLOOKUP($A9&amp;$D$5&amp;P$7,#REF!,12,0)</f>
        <v>#REF!</v>
      </c>
      <c r="Q9" s="62" t="e">
        <f>VLOOKUP($A9&amp;$D$5&amp;Q$7,#REF!,12,0)</f>
        <v>#REF!</v>
      </c>
      <c r="R9" s="62" t="e">
        <f>VLOOKUP($A9&amp;$D$5&amp;R$7,#REF!,12,0)</f>
        <v>#REF!</v>
      </c>
      <c r="S9" s="62" t="e">
        <f>VLOOKUP($A9&amp;$D$5&amp;S$7,#REF!,12,0)</f>
        <v>#REF!</v>
      </c>
      <c r="T9" s="62" t="e">
        <f>VLOOKUP($A9&amp;$D$5&amp;T$7,#REF!,12,0)</f>
        <v>#REF!</v>
      </c>
      <c r="U9" s="62" t="e">
        <f>VLOOKUP($A9&amp;$D$5&amp;U$7,#REF!,12,0)</f>
        <v>#REF!</v>
      </c>
      <c r="V9" s="62" t="e">
        <f>VLOOKUP($A9&amp;$D$5&amp;V$7,#REF!,12,0)</f>
        <v>#REF!</v>
      </c>
      <c r="W9" s="62" t="e">
        <f>VLOOKUP($A9&amp;$D$5&amp;W$7,#REF!,12,0)</f>
        <v>#REF!</v>
      </c>
      <c r="X9" s="62" t="e">
        <f>VLOOKUP($A9&amp;$D$5&amp;X$7,#REF!,12,0)</f>
        <v>#REF!</v>
      </c>
      <c r="Y9" s="62" t="e">
        <f>VLOOKUP($A9&amp;$D$5&amp;Y$7,#REF!,12,0)</f>
        <v>#REF!</v>
      </c>
      <c r="AA9" s="12" t="e">
        <f t="shared" ref="AA9:AA25" si="1">+(Y9/X9)-1</f>
        <v>#REF!</v>
      </c>
      <c r="AB9" s="12" t="e">
        <v>#N/A</v>
      </c>
      <c r="AC9" s="19"/>
    </row>
    <row r="10" spans="1:29">
      <c r="A10" s="6" t="s">
        <v>49</v>
      </c>
      <c r="B10" s="7">
        <v>0.26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 t="e">
        <f>VLOOKUP($A10&amp;$D$5&amp;Q$7,#REF!,12,0)</f>
        <v>#REF!</v>
      </c>
      <c r="R10" s="62" t="e">
        <f>VLOOKUP($A10&amp;$D$5&amp;R$7,#REF!,12,0)</f>
        <v>#REF!</v>
      </c>
      <c r="S10" s="62" t="e">
        <f>VLOOKUP($A10&amp;$D$5&amp;S$7,#REF!,12,0)</f>
        <v>#REF!</v>
      </c>
      <c r="T10" s="62" t="e">
        <f>VLOOKUP($A10&amp;$D$5&amp;T$7,#REF!,12,0)</f>
        <v>#REF!</v>
      </c>
      <c r="U10" s="62" t="e">
        <f>VLOOKUP($A10&amp;$D$5&amp;U$7,#REF!,12,0)</f>
        <v>#REF!</v>
      </c>
      <c r="V10" s="62" t="e">
        <f>VLOOKUP($A10&amp;$D$5&amp;V$7,#REF!,12,0)</f>
        <v>#REF!</v>
      </c>
      <c r="W10" s="62" t="e">
        <f>VLOOKUP($A10&amp;$D$5&amp;W$7,#REF!,12,0)</f>
        <v>#REF!</v>
      </c>
      <c r="X10" s="62" t="e">
        <f>VLOOKUP($A10&amp;$D$5&amp;X$7,#REF!,12,0)</f>
        <v>#REF!</v>
      </c>
      <c r="Y10" s="62" t="e">
        <f>VLOOKUP($A10&amp;$D$5&amp;Y$7,#REF!,12,0)</f>
        <v>#REF!</v>
      </c>
      <c r="AA10" s="12" t="e">
        <f t="shared" si="1"/>
        <v>#REF!</v>
      </c>
      <c r="AB10" s="12"/>
    </row>
    <row r="11" spans="1:29">
      <c r="A11" s="6" t="s">
        <v>11</v>
      </c>
      <c r="B11" s="7">
        <v>6.87</v>
      </c>
      <c r="C11" s="62" t="e">
        <f>VLOOKUP($A11&amp;$D$5&amp;C$7,#REF!,12,0)</f>
        <v>#REF!</v>
      </c>
      <c r="D11" s="62" t="e">
        <f>VLOOKUP($A11&amp;$D$5&amp;D$7,#REF!,12,0)</f>
        <v>#REF!</v>
      </c>
      <c r="E11" s="62" t="e">
        <f>VLOOKUP($A11&amp;$D$5&amp;E$7,#REF!,12,0)</f>
        <v>#REF!</v>
      </c>
      <c r="F11" s="62" t="e">
        <f>VLOOKUP($A11&amp;$D$5&amp;F$7,#REF!,12,0)</f>
        <v>#REF!</v>
      </c>
      <c r="G11" s="62" t="e">
        <f>VLOOKUP($A11&amp;$D$5&amp;G$7,#REF!,12,0)</f>
        <v>#REF!</v>
      </c>
      <c r="H11" s="62" t="e">
        <f>VLOOKUP($A11&amp;$D$5&amp;H$7,#REF!,12,0)</f>
        <v>#REF!</v>
      </c>
      <c r="I11" s="62" t="e">
        <f>VLOOKUP($A11&amp;$D$5&amp;I$7,#REF!,12,0)</f>
        <v>#REF!</v>
      </c>
      <c r="J11" s="62" t="e">
        <f>VLOOKUP($A11&amp;$D$5&amp;J$7,#REF!,12,0)</f>
        <v>#REF!</v>
      </c>
      <c r="K11" s="62" t="e">
        <f>VLOOKUP($A11&amp;$D$5&amp;K$7,#REF!,12,0)</f>
        <v>#REF!</v>
      </c>
      <c r="L11" s="62" t="e">
        <f>VLOOKUP($A11&amp;$D$5&amp;L$7,#REF!,12,0)</f>
        <v>#REF!</v>
      </c>
      <c r="M11" s="62" t="e">
        <f>VLOOKUP($A11&amp;$D$5&amp;M$7,#REF!,12,0)</f>
        <v>#REF!</v>
      </c>
      <c r="N11" s="62" t="e">
        <f>VLOOKUP($A11&amp;$D$5&amp;N$7,#REF!,12,0)</f>
        <v>#REF!</v>
      </c>
      <c r="O11" s="62" t="e">
        <f>VLOOKUP($A11&amp;$D$5&amp;O$7,#REF!,12,0)</f>
        <v>#REF!</v>
      </c>
      <c r="P11" s="62" t="e">
        <f>VLOOKUP($A11&amp;$D$5&amp;P$7,#REF!,12,0)</f>
        <v>#REF!</v>
      </c>
      <c r="Q11" s="62" t="e">
        <f>VLOOKUP($A11&amp;$D$5&amp;Q$7,#REF!,12,0)</f>
        <v>#REF!</v>
      </c>
      <c r="R11" s="62" t="e">
        <f>VLOOKUP($A11&amp;$D$5&amp;R$7,#REF!,12,0)</f>
        <v>#REF!</v>
      </c>
      <c r="S11" s="62" t="e">
        <f>VLOOKUP($A11&amp;$D$5&amp;S$7,#REF!,12,0)</f>
        <v>#REF!</v>
      </c>
      <c r="T11" s="62" t="e">
        <f>VLOOKUP($A11&amp;$D$5&amp;T$7,#REF!,12,0)</f>
        <v>#REF!</v>
      </c>
      <c r="U11" s="62" t="e">
        <f>VLOOKUP($A11&amp;$D$5&amp;U$7,#REF!,12,0)</f>
        <v>#REF!</v>
      </c>
      <c r="V11" s="62" t="e">
        <f>VLOOKUP($A11&amp;$D$5&amp;V$7,#REF!,12,0)</f>
        <v>#REF!</v>
      </c>
      <c r="W11" s="62" t="e">
        <f>VLOOKUP($A11&amp;$D$5&amp;W$7,#REF!,12,0)</f>
        <v>#REF!</v>
      </c>
      <c r="X11" s="62" t="e">
        <f>VLOOKUP($A11&amp;$D$5&amp;X$7,#REF!,12,0)</f>
        <v>#REF!</v>
      </c>
      <c r="Y11" s="62" t="e">
        <f>VLOOKUP($A11&amp;$D$5&amp;Y$7,#REF!,12,0)</f>
        <v>#REF!</v>
      </c>
      <c r="AA11" s="12" t="e">
        <f t="shared" si="1"/>
        <v>#REF!</v>
      </c>
      <c r="AB11" s="12" t="e">
        <v>#N/A</v>
      </c>
    </row>
    <row r="12" spans="1:29">
      <c r="A12" s="6" t="s">
        <v>48</v>
      </c>
      <c r="B12" s="7">
        <v>0.1</v>
      </c>
      <c r="C12" s="62" t="e">
        <f>VLOOKUP($A12&amp;$D$5&amp;C$7,#REF!,12,0)</f>
        <v>#REF!</v>
      </c>
      <c r="D12" s="62" t="e">
        <f>VLOOKUP($A12&amp;$D$5&amp;D$7,#REF!,12,0)</f>
        <v>#REF!</v>
      </c>
      <c r="E12" s="62" t="e">
        <f>VLOOKUP($A12&amp;$D$5&amp;E$7,#REF!,12,0)</f>
        <v>#REF!</v>
      </c>
      <c r="F12" s="62" t="e">
        <f>VLOOKUP($A12&amp;$D$5&amp;F$7,#REF!,12,0)</f>
        <v>#REF!</v>
      </c>
      <c r="G12" s="62" t="e">
        <f>VLOOKUP($A12&amp;$D$5&amp;G$7,#REF!,12,0)</f>
        <v>#REF!</v>
      </c>
      <c r="H12" s="62" t="e">
        <f>VLOOKUP($A12&amp;$D$5&amp;H$7,#REF!,12,0)</f>
        <v>#REF!</v>
      </c>
      <c r="I12" s="62" t="e">
        <f>VLOOKUP($A12&amp;$D$5&amp;I$7,#REF!,12,0)</f>
        <v>#REF!</v>
      </c>
      <c r="J12" s="62" t="e">
        <f>VLOOKUP($A12&amp;$D$5&amp;J$7,#REF!,12,0)</f>
        <v>#REF!</v>
      </c>
      <c r="K12" s="62" t="e">
        <f>VLOOKUP($A12&amp;$D$5&amp;K$7,#REF!,12,0)</f>
        <v>#REF!</v>
      </c>
      <c r="L12" s="62" t="e">
        <f>VLOOKUP($A12&amp;$D$5&amp;L$7,#REF!,12,0)</f>
        <v>#REF!</v>
      </c>
      <c r="M12" s="62" t="e">
        <f>VLOOKUP($A12&amp;$D$5&amp;M$7,#REF!,12,0)</f>
        <v>#REF!</v>
      </c>
      <c r="N12" s="62" t="e">
        <f>VLOOKUP($A12&amp;$D$5&amp;N$7,#REF!,12,0)</f>
        <v>#REF!</v>
      </c>
      <c r="O12" s="62" t="e">
        <f>VLOOKUP($A12&amp;$D$5&amp;O$7,#REF!,12,0)</f>
        <v>#REF!</v>
      </c>
      <c r="P12" s="62" t="e">
        <f>VLOOKUP($A12&amp;$D$5&amp;P$7,#REF!,12,0)</f>
        <v>#REF!</v>
      </c>
      <c r="Q12" s="62" t="e">
        <f>VLOOKUP($A12&amp;$D$5&amp;Q$7,#REF!,12,0)</f>
        <v>#REF!</v>
      </c>
      <c r="R12" s="62" t="e">
        <f>VLOOKUP($A12&amp;$D$5&amp;R$7,#REF!,12,0)</f>
        <v>#REF!</v>
      </c>
      <c r="S12" s="62" t="e">
        <f>VLOOKUP($A12&amp;$D$5&amp;S$7,#REF!,12,0)</f>
        <v>#REF!</v>
      </c>
      <c r="T12" s="62" t="e">
        <f>VLOOKUP($A12&amp;$D$5&amp;T$7,#REF!,12,0)</f>
        <v>#REF!</v>
      </c>
      <c r="U12" s="62" t="e">
        <f>VLOOKUP($A12&amp;$D$5&amp;U$7,#REF!,12,0)</f>
        <v>#REF!</v>
      </c>
      <c r="V12" s="62" t="e">
        <f>VLOOKUP($A12&amp;$D$5&amp;V$7,#REF!,12,0)</f>
        <v>#REF!</v>
      </c>
      <c r="W12" s="62" t="e">
        <f>VLOOKUP($A12&amp;$D$5&amp;W$7,#REF!,12,0)</f>
        <v>#REF!</v>
      </c>
      <c r="X12" s="62" t="e">
        <f>VLOOKUP($A12&amp;$D$5&amp;X$7,#REF!,12,0)</f>
        <v>#REF!</v>
      </c>
      <c r="Y12" s="62" t="e">
        <f>VLOOKUP($A12&amp;$D$5&amp;Y$7,#REF!,12,0)</f>
        <v>#REF!</v>
      </c>
      <c r="AA12" s="12" t="e">
        <f t="shared" si="1"/>
        <v>#REF!</v>
      </c>
      <c r="AB12" s="12" t="e">
        <v>#N/A</v>
      </c>
    </row>
    <row r="13" spans="1:29">
      <c r="A13" s="6" t="s">
        <v>12</v>
      </c>
      <c r="B13" s="7">
        <v>8.19</v>
      </c>
      <c r="C13" s="62" t="e">
        <f>VLOOKUP($A13&amp;$D$5&amp;C$7,#REF!,12,0)</f>
        <v>#REF!</v>
      </c>
      <c r="D13" s="62" t="e">
        <f>VLOOKUP($A13&amp;$D$5&amp;D$7,#REF!,12,0)</f>
        <v>#REF!</v>
      </c>
      <c r="E13" s="62" t="e">
        <f>VLOOKUP($A13&amp;$D$5&amp;E$7,#REF!,12,0)</f>
        <v>#REF!</v>
      </c>
      <c r="F13" s="62" t="e">
        <f>VLOOKUP($A13&amp;$D$5&amp;F$7,#REF!,12,0)</f>
        <v>#REF!</v>
      </c>
      <c r="G13" s="62" t="e">
        <f>VLOOKUP($A13&amp;$D$5&amp;G$7,#REF!,12,0)</f>
        <v>#REF!</v>
      </c>
      <c r="H13" s="62" t="e">
        <f>VLOOKUP($A13&amp;$D$5&amp;H$7,#REF!,12,0)</f>
        <v>#REF!</v>
      </c>
      <c r="I13" s="62" t="e">
        <f>VLOOKUP($A13&amp;$D$5&amp;I$7,#REF!,12,0)</f>
        <v>#REF!</v>
      </c>
      <c r="J13" s="62" t="e">
        <f>VLOOKUP($A13&amp;$D$5&amp;J$7,#REF!,12,0)</f>
        <v>#REF!</v>
      </c>
      <c r="K13" s="62" t="e">
        <f>VLOOKUP($A13&amp;$D$5&amp;K$7,#REF!,12,0)</f>
        <v>#REF!</v>
      </c>
      <c r="L13" s="62" t="e">
        <f>VLOOKUP($A13&amp;$D$5&amp;L$7,#REF!,12,0)</f>
        <v>#REF!</v>
      </c>
      <c r="M13" s="62" t="e">
        <f>VLOOKUP($A13&amp;$D$5&amp;M$7,#REF!,12,0)</f>
        <v>#REF!</v>
      </c>
      <c r="N13" s="62" t="e">
        <f>VLOOKUP($A13&amp;$D$5&amp;N$7,#REF!,12,0)</f>
        <v>#REF!</v>
      </c>
      <c r="O13" s="62" t="e">
        <f>VLOOKUP($A13&amp;$D$5&amp;O$7,#REF!,12,0)</f>
        <v>#REF!</v>
      </c>
      <c r="P13" s="62" t="e">
        <f>VLOOKUP($A13&amp;$D$5&amp;P$7,#REF!,12,0)</f>
        <v>#REF!</v>
      </c>
      <c r="Q13" s="62" t="e">
        <f>VLOOKUP($A13&amp;$D$5&amp;Q$7,#REF!,12,0)</f>
        <v>#REF!</v>
      </c>
      <c r="R13" s="62" t="e">
        <f>VLOOKUP($A13&amp;$D$5&amp;R$7,#REF!,12,0)</f>
        <v>#REF!</v>
      </c>
      <c r="S13" s="62" t="e">
        <f>VLOOKUP($A13&amp;$D$5&amp;S$7,#REF!,12,0)</f>
        <v>#REF!</v>
      </c>
      <c r="T13" s="62" t="e">
        <f>VLOOKUP($A13&amp;$D$5&amp;T$7,#REF!,12,0)</f>
        <v>#REF!</v>
      </c>
      <c r="U13" s="62" t="e">
        <f>VLOOKUP($A13&amp;$D$5&amp;U$7,#REF!,12,0)</f>
        <v>#REF!</v>
      </c>
      <c r="V13" s="62" t="e">
        <f>VLOOKUP($A13&amp;$D$5&amp;V$7,#REF!,12,0)</f>
        <v>#REF!</v>
      </c>
      <c r="W13" s="62" t="e">
        <f>VLOOKUP($A13&amp;$D$5&amp;W$7,#REF!,12,0)</f>
        <v>#REF!</v>
      </c>
      <c r="X13" s="62" t="e">
        <f>VLOOKUP($A13&amp;$D$5&amp;X$7,#REF!,12,0)</f>
        <v>#REF!</v>
      </c>
      <c r="Y13" s="62" t="e">
        <f>VLOOKUP($A13&amp;$D$5&amp;Y$7,#REF!,12,0)</f>
        <v>#REF!</v>
      </c>
      <c r="AA13" s="12" t="e">
        <f t="shared" si="1"/>
        <v>#REF!</v>
      </c>
      <c r="AB13" s="12" t="e">
        <v>#N/A</v>
      </c>
    </row>
    <row r="14" spans="1:29">
      <c r="A14" s="6" t="s">
        <v>13</v>
      </c>
      <c r="B14" s="7">
        <v>4.6900000000000004</v>
      </c>
      <c r="C14" s="62" t="e">
        <f>VLOOKUP($A14&amp;$D$5&amp;C$7,#REF!,12,0)</f>
        <v>#REF!</v>
      </c>
      <c r="D14" s="62" t="e">
        <f>VLOOKUP($A14&amp;$D$5&amp;D$7,#REF!,12,0)</f>
        <v>#REF!</v>
      </c>
      <c r="E14" s="62" t="e">
        <f>VLOOKUP($A14&amp;$D$5&amp;E$7,#REF!,12,0)</f>
        <v>#REF!</v>
      </c>
      <c r="F14" s="62" t="e">
        <f>VLOOKUP($A14&amp;$D$5&amp;F$7,#REF!,12,0)</f>
        <v>#REF!</v>
      </c>
      <c r="G14" s="62" t="e">
        <f>VLOOKUP($A14&amp;$D$5&amp;G$7,#REF!,12,0)</f>
        <v>#REF!</v>
      </c>
      <c r="H14" s="62" t="e">
        <f>VLOOKUP($A14&amp;$D$5&amp;H$7,#REF!,12,0)</f>
        <v>#REF!</v>
      </c>
      <c r="I14" s="62" t="e">
        <f>VLOOKUP($A14&amp;$D$5&amp;I$7,#REF!,12,0)</f>
        <v>#REF!</v>
      </c>
      <c r="J14" s="62" t="e">
        <f>VLOOKUP($A14&amp;$D$5&amp;J$7,#REF!,12,0)</f>
        <v>#REF!</v>
      </c>
      <c r="K14" s="62" t="e">
        <f>VLOOKUP($A14&amp;$D$5&amp;K$7,#REF!,12,0)</f>
        <v>#REF!</v>
      </c>
      <c r="L14" s="62" t="e">
        <f>VLOOKUP($A14&amp;$D$5&amp;L$7,#REF!,12,0)</f>
        <v>#REF!</v>
      </c>
      <c r="M14" s="62" t="e">
        <f>VLOOKUP($A14&amp;$D$5&amp;M$7,#REF!,12,0)</f>
        <v>#REF!</v>
      </c>
      <c r="N14" s="62" t="e">
        <f>VLOOKUP($A14&amp;$D$5&amp;N$7,#REF!,12,0)</f>
        <v>#REF!</v>
      </c>
      <c r="O14" s="62" t="e">
        <f>VLOOKUP($A14&amp;$D$5&amp;O$7,#REF!,12,0)</f>
        <v>#REF!</v>
      </c>
      <c r="P14" s="62" t="e">
        <f>VLOOKUP($A14&amp;$D$5&amp;P$7,#REF!,12,0)</f>
        <v>#REF!</v>
      </c>
      <c r="Q14" s="62" t="e">
        <f>VLOOKUP($A14&amp;$D$5&amp;Q$7,#REF!,12,0)</f>
        <v>#REF!</v>
      </c>
      <c r="R14" s="62" t="e">
        <f>VLOOKUP($A14&amp;$D$5&amp;R$7,#REF!,12,0)</f>
        <v>#REF!</v>
      </c>
      <c r="S14" s="62" t="e">
        <f>VLOOKUP($A14&amp;$D$5&amp;S$7,#REF!,12,0)</f>
        <v>#REF!</v>
      </c>
      <c r="T14" s="62" t="e">
        <f>VLOOKUP($A14&amp;$D$5&amp;T$7,#REF!,12,0)</f>
        <v>#REF!</v>
      </c>
      <c r="U14" s="62" t="e">
        <f>VLOOKUP($A14&amp;$D$5&amp;U$7,#REF!,12,0)</f>
        <v>#REF!</v>
      </c>
      <c r="V14" s="62" t="e">
        <f>VLOOKUP($A14&amp;$D$5&amp;V$7,#REF!,12,0)</f>
        <v>#REF!</v>
      </c>
      <c r="W14" s="62" t="e">
        <f>VLOOKUP($A14&amp;$D$5&amp;W$7,#REF!,12,0)</f>
        <v>#REF!</v>
      </c>
      <c r="X14" s="62" t="e">
        <f>VLOOKUP($A14&amp;$D$5&amp;X$7,#REF!,12,0)</f>
        <v>#REF!</v>
      </c>
      <c r="Y14" s="62" t="e">
        <f>VLOOKUP($A14&amp;$D$5&amp;Y$7,#REF!,12,0)</f>
        <v>#REF!</v>
      </c>
      <c r="AA14" s="12" t="e">
        <f t="shared" si="1"/>
        <v>#REF!</v>
      </c>
      <c r="AB14" s="12" t="e">
        <v>#N/A</v>
      </c>
    </row>
    <row r="15" spans="1:29">
      <c r="A15" s="6" t="s">
        <v>14</v>
      </c>
      <c r="B15" s="7">
        <v>17.739999999999998</v>
      </c>
      <c r="C15" s="62" t="e">
        <f>VLOOKUP($A15&amp;$D$5&amp;C$7,#REF!,12,0)</f>
        <v>#REF!</v>
      </c>
      <c r="D15" s="62" t="e">
        <f>VLOOKUP($A15&amp;$D$5&amp;D$7,#REF!,12,0)</f>
        <v>#REF!</v>
      </c>
      <c r="E15" s="62" t="e">
        <f>VLOOKUP($A15&amp;$D$5&amp;E$7,#REF!,12,0)</f>
        <v>#REF!</v>
      </c>
      <c r="F15" s="62" t="e">
        <f>VLOOKUP($A15&amp;$D$5&amp;F$7,#REF!,12,0)</f>
        <v>#REF!</v>
      </c>
      <c r="G15" s="62" t="e">
        <f>VLOOKUP($A15&amp;$D$5&amp;G$7,#REF!,12,0)</f>
        <v>#REF!</v>
      </c>
      <c r="H15" s="62" t="e">
        <f>VLOOKUP($A15&amp;$D$5&amp;H$7,#REF!,12,0)</f>
        <v>#REF!</v>
      </c>
      <c r="I15" s="62" t="e">
        <f>VLOOKUP($A15&amp;$D$5&amp;I$7,#REF!,12,0)</f>
        <v>#REF!</v>
      </c>
      <c r="J15" s="62" t="e">
        <f>VLOOKUP($A15&amp;$D$5&amp;J$7,#REF!,12,0)</f>
        <v>#REF!</v>
      </c>
      <c r="K15" s="62" t="e">
        <f>VLOOKUP($A15&amp;$D$5&amp;K$7,#REF!,12,0)</f>
        <v>#REF!</v>
      </c>
      <c r="L15" s="62" t="e">
        <f>VLOOKUP($A15&amp;$D$5&amp;L$7,#REF!,12,0)</f>
        <v>#REF!</v>
      </c>
      <c r="M15" s="62" t="e">
        <f>VLOOKUP($A15&amp;$D$5&amp;M$7,#REF!,12,0)</f>
        <v>#REF!</v>
      </c>
      <c r="N15" s="62" t="e">
        <f>VLOOKUP($A15&amp;$D$5&amp;N$7,#REF!,12,0)</f>
        <v>#REF!</v>
      </c>
      <c r="O15" s="62" t="e">
        <f>VLOOKUP($A15&amp;$D$5&amp;O$7,#REF!,12,0)</f>
        <v>#REF!</v>
      </c>
      <c r="P15" s="62" t="e">
        <f>VLOOKUP($A15&amp;$D$5&amp;P$7,#REF!,12,0)</f>
        <v>#REF!</v>
      </c>
      <c r="Q15" s="62" t="e">
        <f>VLOOKUP($A15&amp;$D$5&amp;Q$7,#REF!,12,0)</f>
        <v>#REF!</v>
      </c>
      <c r="R15" s="62" t="e">
        <f>VLOOKUP($A15&amp;$D$5&amp;R$7,#REF!,12,0)</f>
        <v>#REF!</v>
      </c>
      <c r="S15" s="62" t="e">
        <f>VLOOKUP($A15&amp;$D$5&amp;S$7,#REF!,12,0)</f>
        <v>#REF!</v>
      </c>
      <c r="T15" s="62" t="e">
        <f>VLOOKUP($A15&amp;$D$5&amp;T$7,#REF!,12,0)</f>
        <v>#REF!</v>
      </c>
      <c r="U15" s="62" t="e">
        <f>VLOOKUP($A15&amp;$D$5&amp;U$7,#REF!,12,0)</f>
        <v>#REF!</v>
      </c>
      <c r="V15" s="62" t="e">
        <f>VLOOKUP($A15&amp;$D$5&amp;V$7,#REF!,12,0)</f>
        <v>#REF!</v>
      </c>
      <c r="W15" s="62" t="e">
        <f>VLOOKUP($A15&amp;$D$5&amp;W$7,#REF!,12,0)</f>
        <v>#REF!</v>
      </c>
      <c r="X15" s="62" t="e">
        <f>VLOOKUP($A15&amp;$D$5&amp;X$7,#REF!,12,0)</f>
        <v>#REF!</v>
      </c>
      <c r="Y15" s="62" t="e">
        <f>VLOOKUP($A15&amp;$D$5&amp;Y$7,#REF!,12,0)</f>
        <v>#REF!</v>
      </c>
      <c r="AA15" s="12" t="e">
        <f t="shared" si="1"/>
        <v>#REF!</v>
      </c>
      <c r="AB15" s="12" t="e">
        <v>#N/A</v>
      </c>
    </row>
    <row r="16" spans="1:29">
      <c r="A16" s="6" t="s">
        <v>22</v>
      </c>
      <c r="B16" s="7">
        <v>0.43</v>
      </c>
      <c r="C16" s="62" t="e">
        <f>VLOOKUP($A16&amp;$D$5&amp;C$7,#REF!,12,0)</f>
        <v>#REF!</v>
      </c>
      <c r="D16" s="62" t="e">
        <f>VLOOKUP($A16&amp;$D$5&amp;D$7,#REF!,12,0)</f>
        <v>#REF!</v>
      </c>
      <c r="E16" s="62" t="e">
        <f>VLOOKUP($A16&amp;$D$5&amp;E$7,#REF!,12,0)</f>
        <v>#REF!</v>
      </c>
      <c r="F16" s="62" t="e">
        <f>VLOOKUP($A16&amp;$D$5&amp;F$7,#REF!,12,0)</f>
        <v>#REF!</v>
      </c>
      <c r="G16" s="62" t="e">
        <f>VLOOKUP($A16&amp;$D$5&amp;G$7,#REF!,12,0)</f>
        <v>#REF!</v>
      </c>
      <c r="H16" s="62" t="e">
        <f>VLOOKUP($A16&amp;$D$5&amp;H$7,#REF!,12,0)</f>
        <v>#REF!</v>
      </c>
      <c r="I16" s="62" t="e">
        <f>VLOOKUP($A16&amp;$D$5&amp;I$7,#REF!,12,0)</f>
        <v>#REF!</v>
      </c>
      <c r="J16" s="62" t="e">
        <f>VLOOKUP($A16&amp;$D$5&amp;J$7,#REF!,12,0)</f>
        <v>#REF!</v>
      </c>
      <c r="K16" s="62" t="e">
        <f>VLOOKUP($A16&amp;$D$5&amp;K$7,#REF!,12,0)</f>
        <v>#REF!</v>
      </c>
      <c r="L16" s="62" t="e">
        <f>VLOOKUP($A16&amp;$D$5&amp;L$7,#REF!,12,0)</f>
        <v>#REF!</v>
      </c>
      <c r="M16" s="62" t="e">
        <f>VLOOKUP($A16&amp;$D$5&amp;M$7,#REF!,12,0)</f>
        <v>#REF!</v>
      </c>
      <c r="N16" s="62" t="e">
        <f>VLOOKUP($A16&amp;$D$5&amp;N$7,#REF!,12,0)</f>
        <v>#REF!</v>
      </c>
      <c r="O16" s="62" t="e">
        <f>VLOOKUP($A16&amp;$D$5&amp;O$7,#REF!,12,0)</f>
        <v>#REF!</v>
      </c>
      <c r="P16" s="62" t="e">
        <f>VLOOKUP($A16&amp;$D$5&amp;P$7,#REF!,12,0)</f>
        <v>#REF!</v>
      </c>
      <c r="Q16" s="62" t="e">
        <f>VLOOKUP($A16&amp;$D$5&amp;Q$7,#REF!,12,0)</f>
        <v>#REF!</v>
      </c>
      <c r="R16" s="62" t="e">
        <f>VLOOKUP($A16&amp;$D$5&amp;R$7,#REF!,12,0)</f>
        <v>#REF!</v>
      </c>
      <c r="S16" s="62" t="e">
        <f>VLOOKUP($A16&amp;$D$5&amp;S$7,#REF!,12,0)</f>
        <v>#REF!</v>
      </c>
      <c r="T16" s="62" t="e">
        <f>VLOOKUP($A16&amp;$D$5&amp;T$7,#REF!,12,0)</f>
        <v>#REF!</v>
      </c>
      <c r="U16" s="62" t="e">
        <f>VLOOKUP($A16&amp;$D$5&amp;U$7,#REF!,12,0)</f>
        <v>#REF!</v>
      </c>
      <c r="V16" s="62" t="e">
        <f>VLOOKUP($A16&amp;$D$5&amp;V$7,#REF!,12,0)</f>
        <v>#REF!</v>
      </c>
      <c r="W16" s="62" t="e">
        <f>VLOOKUP($A16&amp;$D$5&amp;W$7,#REF!,12,0)</f>
        <v>#REF!</v>
      </c>
      <c r="X16" s="62" t="e">
        <f>VLOOKUP($A16&amp;$D$5&amp;X$7,#REF!,12,0)</f>
        <v>#REF!</v>
      </c>
      <c r="Y16" s="62" t="e">
        <f>VLOOKUP($A16&amp;$D$5&amp;Y$7,#REF!,12,0)</f>
        <v>#REF!</v>
      </c>
      <c r="AA16" s="12" t="e">
        <f t="shared" si="1"/>
        <v>#REF!</v>
      </c>
      <c r="AB16" s="12"/>
    </row>
    <row r="17" spans="1:30">
      <c r="A17" s="6" t="s">
        <v>15</v>
      </c>
      <c r="B17" s="7">
        <v>2.19</v>
      </c>
      <c r="C17" s="62" t="e">
        <f>VLOOKUP($A17&amp;$D$5&amp;C$7,#REF!,12,0)</f>
        <v>#REF!</v>
      </c>
      <c r="D17" s="62" t="e">
        <f>VLOOKUP($A17&amp;$D$5&amp;D$7,#REF!,12,0)</f>
        <v>#REF!</v>
      </c>
      <c r="E17" s="62" t="e">
        <f>VLOOKUP($A17&amp;$D$5&amp;E$7,#REF!,12,0)</f>
        <v>#REF!</v>
      </c>
      <c r="F17" s="62" t="e">
        <f>VLOOKUP($A17&amp;$D$5&amp;F$7,#REF!,12,0)</f>
        <v>#REF!</v>
      </c>
      <c r="G17" s="62" t="e">
        <f>VLOOKUP($A17&amp;$D$5&amp;G$7,#REF!,12,0)</f>
        <v>#REF!</v>
      </c>
      <c r="H17" s="62" t="e">
        <f>VLOOKUP($A17&amp;$D$5&amp;H$7,#REF!,12,0)</f>
        <v>#REF!</v>
      </c>
      <c r="I17" s="62" t="e">
        <f>VLOOKUP($A17&amp;$D$5&amp;I$7,#REF!,12,0)</f>
        <v>#REF!</v>
      </c>
      <c r="J17" s="62" t="e">
        <f>VLOOKUP($A17&amp;$D$5&amp;J$7,#REF!,12,0)</f>
        <v>#REF!</v>
      </c>
      <c r="K17" s="62" t="e">
        <f>VLOOKUP($A17&amp;$D$5&amp;K$7,#REF!,12,0)</f>
        <v>#REF!</v>
      </c>
      <c r="L17" s="62" t="e">
        <f>VLOOKUP($A17&amp;$D$5&amp;L$7,#REF!,12,0)</f>
        <v>#REF!</v>
      </c>
      <c r="M17" s="62" t="e">
        <f>VLOOKUP($A17&amp;$D$5&amp;M$7,#REF!,12,0)</f>
        <v>#REF!</v>
      </c>
      <c r="N17" s="62" t="e">
        <f>VLOOKUP($A17&amp;$D$5&amp;N$7,#REF!,12,0)</f>
        <v>#REF!</v>
      </c>
      <c r="O17" s="62" t="e">
        <f>VLOOKUP($A17&amp;$D$5&amp;O$7,#REF!,12,0)</f>
        <v>#REF!</v>
      </c>
      <c r="P17" s="62" t="e">
        <f>VLOOKUP($A17&amp;$D$5&amp;P$7,#REF!,12,0)</f>
        <v>#REF!</v>
      </c>
      <c r="Q17" s="62" t="e">
        <f>VLOOKUP($A17&amp;$D$5&amp;Q$7,#REF!,12,0)</f>
        <v>#REF!</v>
      </c>
      <c r="R17" s="62" t="e">
        <f>VLOOKUP($A17&amp;$D$5&amp;R$7,#REF!,12,0)</f>
        <v>#REF!</v>
      </c>
      <c r="S17" s="62" t="e">
        <f>VLOOKUP($A17&amp;$D$5&amp;S$7,#REF!,12,0)</f>
        <v>#REF!</v>
      </c>
      <c r="T17" s="62" t="e">
        <f>VLOOKUP($A17&amp;$D$5&amp;T$7,#REF!,12,0)</f>
        <v>#REF!</v>
      </c>
      <c r="U17" s="62" t="e">
        <f>VLOOKUP($A17&amp;$D$5&amp;U$7,#REF!,12,0)</f>
        <v>#REF!</v>
      </c>
      <c r="V17" s="62" t="e">
        <f>VLOOKUP($A17&amp;$D$5&amp;V$7,#REF!,12,0)</f>
        <v>#REF!</v>
      </c>
      <c r="W17" s="62" t="e">
        <f>VLOOKUP($A17&amp;$D$5&amp;W$7,#REF!,12,0)</f>
        <v>#REF!</v>
      </c>
      <c r="X17" s="62" t="e">
        <f>VLOOKUP($A17&amp;$D$5&amp;X$7,#REF!,12,0)</f>
        <v>#REF!</v>
      </c>
      <c r="Y17" s="62" t="e">
        <f>VLOOKUP($A17&amp;$D$5&amp;Y$7,#REF!,12,0)</f>
        <v>#REF!</v>
      </c>
      <c r="AA17" s="12" t="e">
        <f t="shared" si="1"/>
        <v>#REF!</v>
      </c>
      <c r="AB17" s="12" t="e">
        <v>#N/A</v>
      </c>
    </row>
    <row r="18" spans="1:30">
      <c r="A18" s="6" t="s">
        <v>16</v>
      </c>
      <c r="B18" s="7">
        <v>1.28</v>
      </c>
      <c r="C18" s="62" t="e">
        <f>VLOOKUP($A18&amp;$D$5&amp;C$7,#REF!,12,0)</f>
        <v>#REF!</v>
      </c>
      <c r="D18" s="62" t="e">
        <f>VLOOKUP($A18&amp;$D$5&amp;D$7,#REF!,12,0)</f>
        <v>#REF!</v>
      </c>
      <c r="E18" s="62" t="e">
        <f>VLOOKUP($A18&amp;$D$5&amp;E$7,#REF!,12,0)</f>
        <v>#REF!</v>
      </c>
      <c r="F18" s="62" t="e">
        <f>VLOOKUP($A18&amp;$D$5&amp;F$7,#REF!,12,0)</f>
        <v>#REF!</v>
      </c>
      <c r="G18" s="62" t="e">
        <f>VLOOKUP($A18&amp;$D$5&amp;G$7,#REF!,12,0)</f>
        <v>#REF!</v>
      </c>
      <c r="H18" s="62" t="e">
        <f>VLOOKUP($A18&amp;$D$5&amp;H$7,#REF!,12,0)</f>
        <v>#REF!</v>
      </c>
      <c r="I18" s="62" t="e">
        <f>VLOOKUP($A18&amp;$D$5&amp;I$7,#REF!,12,0)</f>
        <v>#REF!</v>
      </c>
      <c r="J18" s="62" t="e">
        <f>VLOOKUP($A18&amp;$D$5&amp;J$7,#REF!,12,0)</f>
        <v>#REF!</v>
      </c>
      <c r="K18" s="62" t="e">
        <f>VLOOKUP($A18&amp;$D$5&amp;K$7,#REF!,12,0)</f>
        <v>#REF!</v>
      </c>
      <c r="L18" s="62" t="e">
        <f>VLOOKUP($A18&amp;$D$5&amp;L$7,#REF!,12,0)</f>
        <v>#REF!</v>
      </c>
      <c r="M18" s="62" t="e">
        <f>VLOOKUP($A18&amp;$D$5&amp;M$7,#REF!,12,0)</f>
        <v>#REF!</v>
      </c>
      <c r="N18" s="62" t="e">
        <f>VLOOKUP($A18&amp;$D$5&amp;N$7,#REF!,12,0)</f>
        <v>#REF!</v>
      </c>
      <c r="O18" s="62" t="e">
        <f>VLOOKUP($A18&amp;$D$5&amp;O$7,#REF!,12,0)</f>
        <v>#REF!</v>
      </c>
      <c r="P18" s="62" t="e">
        <f>VLOOKUP($A18&amp;$D$5&amp;P$7,#REF!,12,0)</f>
        <v>#REF!</v>
      </c>
      <c r="Q18" s="62" t="e">
        <f>VLOOKUP($A18&amp;$D$5&amp;Q$7,#REF!,12,0)</f>
        <v>#REF!</v>
      </c>
      <c r="R18" s="62" t="e">
        <f>VLOOKUP($A18&amp;$D$5&amp;R$7,#REF!,12,0)</f>
        <v>#REF!</v>
      </c>
      <c r="S18" s="62" t="e">
        <f>VLOOKUP($A18&amp;$D$5&amp;S$7,#REF!,12,0)</f>
        <v>#REF!</v>
      </c>
      <c r="T18" s="62" t="e">
        <f>VLOOKUP($A18&amp;$D$5&amp;T$7,#REF!,12,0)</f>
        <v>#REF!</v>
      </c>
      <c r="U18" s="62" t="e">
        <f>VLOOKUP($A18&amp;$D$5&amp;U$7,#REF!,12,0)</f>
        <v>#REF!</v>
      </c>
      <c r="V18" s="62" t="e">
        <f>VLOOKUP($A18&amp;$D$5&amp;V$7,#REF!,12,0)</f>
        <v>#REF!</v>
      </c>
      <c r="W18" s="62" t="e">
        <f>VLOOKUP($A18&amp;$D$5&amp;W$7,#REF!,12,0)</f>
        <v>#REF!</v>
      </c>
      <c r="X18" s="62" t="e">
        <f>VLOOKUP($A18&amp;$D$5&amp;X$7,#REF!,12,0)</f>
        <v>#REF!</v>
      </c>
      <c r="Y18" s="62" t="e">
        <f>VLOOKUP($A18&amp;$D$5&amp;Y$7,#REF!,12,0)</f>
        <v>#REF!</v>
      </c>
      <c r="AA18" s="12" t="e">
        <f t="shared" si="1"/>
        <v>#REF!</v>
      </c>
      <c r="AB18" s="12" t="e">
        <v>#N/A</v>
      </c>
    </row>
    <row r="19" spans="1:30">
      <c r="A19" s="6" t="s">
        <v>17</v>
      </c>
      <c r="B19" s="7">
        <v>0.12</v>
      </c>
      <c r="C19" s="62" t="e">
        <f>VLOOKUP($A19&amp;$D$5&amp;C$7,#REF!,12,0)</f>
        <v>#REF!</v>
      </c>
      <c r="D19" s="62" t="e">
        <f>VLOOKUP($A19&amp;$D$5&amp;D$7,#REF!,12,0)</f>
        <v>#REF!</v>
      </c>
      <c r="E19" s="62" t="e">
        <f>VLOOKUP($A19&amp;$D$5&amp;E$7,#REF!,12,0)</f>
        <v>#REF!</v>
      </c>
      <c r="F19" s="62" t="e">
        <f>VLOOKUP($A19&amp;$D$5&amp;F$7,#REF!,12,0)</f>
        <v>#REF!</v>
      </c>
      <c r="G19" s="62" t="e">
        <f>VLOOKUP($A19&amp;$D$5&amp;G$7,#REF!,12,0)</f>
        <v>#REF!</v>
      </c>
      <c r="H19" s="62" t="e">
        <f>VLOOKUP($A19&amp;$D$5&amp;H$7,#REF!,12,0)</f>
        <v>#REF!</v>
      </c>
      <c r="I19" s="62" t="e">
        <f>VLOOKUP($A19&amp;$D$5&amp;I$7,#REF!,12,0)</f>
        <v>#REF!</v>
      </c>
      <c r="J19" s="62" t="e">
        <f>VLOOKUP($A19&amp;$D$5&amp;J$7,#REF!,12,0)</f>
        <v>#REF!</v>
      </c>
      <c r="K19" s="62" t="e">
        <f>VLOOKUP($A19&amp;$D$5&amp;K$7,#REF!,12,0)</f>
        <v>#REF!</v>
      </c>
      <c r="L19" s="62" t="e">
        <f>VLOOKUP($A19&amp;$D$5&amp;L$7,#REF!,12,0)</f>
        <v>#REF!</v>
      </c>
      <c r="M19" s="62" t="e">
        <f>VLOOKUP($A19&amp;$D$5&amp;M$7,#REF!,12,0)</f>
        <v>#REF!</v>
      </c>
      <c r="N19" s="62" t="e">
        <f>VLOOKUP($A19&amp;$D$5&amp;N$7,#REF!,12,0)</f>
        <v>#REF!</v>
      </c>
      <c r="O19" s="62" t="e">
        <f>VLOOKUP($A19&amp;$D$5&amp;O$7,#REF!,12,0)</f>
        <v>#REF!</v>
      </c>
      <c r="P19" s="62" t="e">
        <f>VLOOKUP($A19&amp;$D$5&amp;P$7,#REF!,12,0)</f>
        <v>#REF!</v>
      </c>
      <c r="Q19" s="62" t="e">
        <f>VLOOKUP($A19&amp;$D$5&amp;Q$7,#REF!,12,0)</f>
        <v>#REF!</v>
      </c>
      <c r="R19" s="62" t="e">
        <f>VLOOKUP($A19&amp;$D$5&amp;R$7,#REF!,12,0)</f>
        <v>#REF!</v>
      </c>
      <c r="S19" s="62" t="e">
        <f>VLOOKUP($A19&amp;$D$5&amp;S$7,#REF!,12,0)</f>
        <v>#REF!</v>
      </c>
      <c r="T19" s="62" t="e">
        <f>VLOOKUP($A19&amp;$D$5&amp;T$7,#REF!,12,0)</f>
        <v>#REF!</v>
      </c>
      <c r="U19" s="62" t="e">
        <f>VLOOKUP($A19&amp;$D$5&amp;U$7,#REF!,12,0)</f>
        <v>#REF!</v>
      </c>
      <c r="V19" s="62" t="e">
        <f>VLOOKUP($A19&amp;$D$5&amp;V$7,#REF!,12,0)</f>
        <v>#REF!</v>
      </c>
      <c r="W19" s="62" t="e">
        <f>VLOOKUP($A19&amp;$D$5&amp;W$7,#REF!,12,0)</f>
        <v>#REF!</v>
      </c>
      <c r="X19" s="62" t="e">
        <f>VLOOKUP($A19&amp;$D$5&amp;X$7,#REF!,12,0)</f>
        <v>#REF!</v>
      </c>
      <c r="Y19" s="62" t="e">
        <f>VLOOKUP($A19&amp;$D$5&amp;Y$7,#REF!,12,0)</f>
        <v>#REF!</v>
      </c>
      <c r="AA19" s="12" t="e">
        <f t="shared" si="1"/>
        <v>#REF!</v>
      </c>
      <c r="AB19" s="12" t="e">
        <v>#N/A</v>
      </c>
    </row>
    <row r="20" spans="1:30">
      <c r="A20" s="6" t="s">
        <v>4</v>
      </c>
      <c r="B20" s="7">
        <v>7.47</v>
      </c>
      <c r="C20" s="62" t="e">
        <f>VLOOKUP($A20&amp;$D$5&amp;C$7,#REF!,12,0)</f>
        <v>#REF!</v>
      </c>
      <c r="D20" s="62" t="e">
        <f>VLOOKUP($A20&amp;$D$5&amp;D$7,#REF!,12,0)</f>
        <v>#REF!</v>
      </c>
      <c r="E20" s="62" t="e">
        <f>VLOOKUP($A20&amp;$D$5&amp;E$7,#REF!,12,0)</f>
        <v>#REF!</v>
      </c>
      <c r="F20" s="62" t="e">
        <f>VLOOKUP($A20&amp;$D$5&amp;F$7,#REF!,12,0)</f>
        <v>#REF!</v>
      </c>
      <c r="G20" s="62" t="e">
        <f>VLOOKUP($A20&amp;$D$5&amp;G$7,#REF!,12,0)</f>
        <v>#REF!</v>
      </c>
      <c r="H20" s="62" t="e">
        <f>VLOOKUP($A20&amp;$D$5&amp;H$7,#REF!,12,0)</f>
        <v>#REF!</v>
      </c>
      <c r="I20" s="62" t="e">
        <f>VLOOKUP($A20&amp;$D$5&amp;I$7,#REF!,12,0)</f>
        <v>#REF!</v>
      </c>
      <c r="J20" s="62" t="e">
        <f>VLOOKUP($A20&amp;$D$5&amp;J$7,#REF!,12,0)</f>
        <v>#REF!</v>
      </c>
      <c r="K20" s="62" t="e">
        <f>VLOOKUP($A20&amp;$D$5&amp;K$7,#REF!,12,0)</f>
        <v>#REF!</v>
      </c>
      <c r="L20" s="62" t="e">
        <f>VLOOKUP($A20&amp;$D$5&amp;L$7,#REF!,12,0)</f>
        <v>#REF!</v>
      </c>
      <c r="M20" s="62" t="e">
        <f>VLOOKUP($A20&amp;$D$5&amp;M$7,#REF!,12,0)</f>
        <v>#REF!</v>
      </c>
      <c r="N20" s="62" t="e">
        <f>VLOOKUP($A20&amp;$D$5&amp;N$7,#REF!,12,0)</f>
        <v>#REF!</v>
      </c>
      <c r="O20" s="62" t="e">
        <f>VLOOKUP($A20&amp;$D$5&amp;O$7,#REF!,12,0)</f>
        <v>#REF!</v>
      </c>
      <c r="P20" s="62" t="e">
        <f>VLOOKUP($A20&amp;$D$5&amp;P$7,#REF!,12,0)</f>
        <v>#REF!</v>
      </c>
      <c r="Q20" s="62" t="e">
        <f>VLOOKUP($A20&amp;$D$5&amp;Q$7,#REF!,12,0)</f>
        <v>#REF!</v>
      </c>
      <c r="R20" s="62" t="e">
        <f>VLOOKUP($A20&amp;$D$5&amp;R$7,#REF!,12,0)</f>
        <v>#REF!</v>
      </c>
      <c r="S20" s="62" t="e">
        <f>VLOOKUP($A20&amp;$D$5&amp;S$7,#REF!,12,0)</f>
        <v>#REF!</v>
      </c>
      <c r="T20" s="62" t="e">
        <f>VLOOKUP($A20&amp;$D$5&amp;T$7,#REF!,12,0)</f>
        <v>#REF!</v>
      </c>
      <c r="U20" s="62" t="e">
        <f>VLOOKUP($A20&amp;$D$5&amp;U$7,#REF!,12,0)</f>
        <v>#REF!</v>
      </c>
      <c r="V20" s="62" t="e">
        <f>VLOOKUP($A20&amp;$D$5&amp;V$7,#REF!,12,0)</f>
        <v>#REF!</v>
      </c>
      <c r="W20" s="62" t="e">
        <f>VLOOKUP($A20&amp;$D$5&amp;W$7,#REF!,12,0)</f>
        <v>#REF!</v>
      </c>
      <c r="X20" s="62" t="e">
        <f>VLOOKUP($A20&amp;$D$5&amp;X$7,#REF!,12,0)</f>
        <v>#REF!</v>
      </c>
      <c r="Y20" s="62" t="e">
        <f>VLOOKUP($A20&amp;$D$5&amp;Y$7,#REF!,12,0)</f>
        <v>#REF!</v>
      </c>
      <c r="AA20" s="12" t="e">
        <f t="shared" si="1"/>
        <v>#REF!</v>
      </c>
      <c r="AB20" s="12" t="e">
        <v>#N/A</v>
      </c>
    </row>
    <row r="21" spans="1:30">
      <c r="A21" s="6" t="s">
        <v>18</v>
      </c>
      <c r="B21" s="7">
        <v>0.95</v>
      </c>
      <c r="C21" s="62" t="e">
        <f>VLOOKUP($A21&amp;$D$5&amp;C$7,#REF!,12,0)</f>
        <v>#REF!</v>
      </c>
      <c r="D21" s="62" t="e">
        <f>VLOOKUP($A21&amp;$D$5&amp;D$7,#REF!,12,0)</f>
        <v>#REF!</v>
      </c>
      <c r="E21" s="62" t="e">
        <f>VLOOKUP($A21&amp;$D$5&amp;E$7,#REF!,12,0)</f>
        <v>#REF!</v>
      </c>
      <c r="F21" s="62" t="e">
        <f>VLOOKUP($A21&amp;$D$5&amp;F$7,#REF!,12,0)</f>
        <v>#REF!</v>
      </c>
      <c r="G21" s="62" t="e">
        <f>VLOOKUP($A21&amp;$D$5&amp;G$7,#REF!,12,0)</f>
        <v>#REF!</v>
      </c>
      <c r="H21" s="62" t="e">
        <f>VLOOKUP($A21&amp;$D$5&amp;H$7,#REF!,12,0)</f>
        <v>#REF!</v>
      </c>
      <c r="I21" s="62" t="e">
        <f>VLOOKUP($A21&amp;$D$5&amp;I$7,#REF!,12,0)</f>
        <v>#REF!</v>
      </c>
      <c r="J21" s="62" t="e">
        <f>VLOOKUP($A21&amp;$D$5&amp;J$7,#REF!,12,0)</f>
        <v>#REF!</v>
      </c>
      <c r="K21" s="62" t="e">
        <f>VLOOKUP($A21&amp;$D$5&amp;K$7,#REF!,12,0)</f>
        <v>#REF!</v>
      </c>
      <c r="L21" s="62" t="e">
        <f>VLOOKUP($A21&amp;$D$5&amp;L$7,#REF!,12,0)</f>
        <v>#REF!</v>
      </c>
      <c r="M21" s="62" t="e">
        <f>VLOOKUP($A21&amp;$D$5&amp;M$7,#REF!,12,0)</f>
        <v>#REF!</v>
      </c>
      <c r="N21" s="62" t="e">
        <f>VLOOKUP($A21&amp;$D$5&amp;N$7,#REF!,12,0)</f>
        <v>#REF!</v>
      </c>
      <c r="O21" s="62" t="e">
        <f>VLOOKUP($A21&amp;$D$5&amp;O$7,#REF!,12,0)</f>
        <v>#REF!</v>
      </c>
      <c r="P21" s="62" t="e">
        <f>VLOOKUP($A21&amp;$D$5&amp;P$7,#REF!,12,0)</f>
        <v>#REF!</v>
      </c>
      <c r="Q21" s="62" t="e">
        <f>VLOOKUP($A21&amp;$D$5&amp;Q$7,#REF!,12,0)</f>
        <v>#REF!</v>
      </c>
      <c r="R21" s="62" t="e">
        <f>VLOOKUP($A21&amp;$D$5&amp;R$7,#REF!,12,0)</f>
        <v>#REF!</v>
      </c>
      <c r="S21" s="62" t="e">
        <f>VLOOKUP($A21&amp;$D$5&amp;S$7,#REF!,12,0)</f>
        <v>#REF!</v>
      </c>
      <c r="T21" s="62" t="e">
        <f>VLOOKUP($A21&amp;$D$5&amp;T$7,#REF!,12,0)</f>
        <v>#REF!</v>
      </c>
      <c r="U21" s="62" t="e">
        <f>VLOOKUP($A21&amp;$D$5&amp;U$7,#REF!,12,0)</f>
        <v>#REF!</v>
      </c>
      <c r="V21" s="62" t="e">
        <f>VLOOKUP($A21&amp;$D$5&amp;V$7,#REF!,12,0)</f>
        <v>#REF!</v>
      </c>
      <c r="W21" s="62" t="e">
        <f>VLOOKUP($A21&amp;$D$5&amp;W$7,#REF!,12,0)</f>
        <v>#REF!</v>
      </c>
      <c r="X21" s="62" t="e">
        <f>VLOOKUP($A21&amp;$D$5&amp;X$7,#REF!,12,0)</f>
        <v>#REF!</v>
      </c>
      <c r="Y21" s="62" t="e">
        <f>VLOOKUP($A21&amp;$D$5&amp;Y$7,#REF!,12,0)</f>
        <v>#REF!</v>
      </c>
      <c r="AA21" s="12" t="e">
        <f t="shared" si="1"/>
        <v>#REF!</v>
      </c>
      <c r="AB21" s="12" t="e">
        <v>#N/A</v>
      </c>
    </row>
    <row r="22" spans="1:30">
      <c r="A22" s="14" t="s">
        <v>5</v>
      </c>
      <c r="B22" s="13">
        <v>92.87</v>
      </c>
      <c r="C22" s="62" t="e">
        <f>VLOOKUP($A22&amp;$D$5&amp;C$7,#REF!,12,0)</f>
        <v>#REF!</v>
      </c>
      <c r="D22" s="62" t="e">
        <f>VLOOKUP($A22&amp;$D$5&amp;D$7,#REF!,12,0)</f>
        <v>#REF!</v>
      </c>
      <c r="E22" s="62" t="e">
        <f>VLOOKUP($A22&amp;$D$5&amp;E$7,#REF!,12,0)</f>
        <v>#REF!</v>
      </c>
      <c r="F22" s="62" t="e">
        <f>VLOOKUP($A22&amp;$D$5&amp;F$7,#REF!,12,0)</f>
        <v>#REF!</v>
      </c>
      <c r="G22" s="62" t="e">
        <f>VLOOKUP($A22&amp;$D$5&amp;G$7,#REF!,12,0)</f>
        <v>#REF!</v>
      </c>
      <c r="H22" s="62" t="e">
        <f>VLOOKUP($A22&amp;$D$5&amp;H$7,#REF!,12,0)</f>
        <v>#REF!</v>
      </c>
      <c r="I22" s="62" t="e">
        <f>VLOOKUP($A22&amp;$D$5&amp;I$7,#REF!,12,0)</f>
        <v>#REF!</v>
      </c>
      <c r="J22" s="62" t="e">
        <f>VLOOKUP($A22&amp;$D$5&amp;J$7,#REF!,12,0)</f>
        <v>#REF!</v>
      </c>
      <c r="K22" s="62" t="e">
        <f>VLOOKUP($A22&amp;$D$5&amp;K$7,#REF!,12,0)</f>
        <v>#REF!</v>
      </c>
      <c r="L22" s="62" t="e">
        <f>VLOOKUP($A22&amp;$D$5&amp;L$7,#REF!,12,0)</f>
        <v>#REF!</v>
      </c>
      <c r="M22" s="62" t="e">
        <f>VLOOKUP($A22&amp;$D$5&amp;M$7,#REF!,12,0)</f>
        <v>#REF!</v>
      </c>
      <c r="N22" s="62" t="e">
        <f>VLOOKUP($A22&amp;$D$5&amp;N$7,#REF!,12,0)</f>
        <v>#REF!</v>
      </c>
      <c r="O22" s="62" t="e">
        <f>VLOOKUP($A22&amp;$D$5&amp;O$7,#REF!,12,0)</f>
        <v>#REF!</v>
      </c>
      <c r="P22" s="62" t="e">
        <f>VLOOKUP($A22&amp;$D$5&amp;P$7,#REF!,12,0)</f>
        <v>#REF!</v>
      </c>
      <c r="Q22" s="62" t="e">
        <f>VLOOKUP($A22&amp;$D$5&amp;Q$7,#REF!,12,0)</f>
        <v>#REF!</v>
      </c>
      <c r="R22" s="62" t="e">
        <f>VLOOKUP($A22&amp;$D$5&amp;R$7,#REF!,12,0)</f>
        <v>#REF!</v>
      </c>
      <c r="S22" s="62" t="e">
        <f>VLOOKUP($A22&amp;$D$5&amp;S$7,#REF!,12,0)</f>
        <v>#REF!</v>
      </c>
      <c r="T22" s="62" t="e">
        <f>VLOOKUP($A22&amp;$D$5&amp;T$7,#REF!,12,0)</f>
        <v>#REF!</v>
      </c>
      <c r="U22" s="62" t="e">
        <f>VLOOKUP($A22&amp;$D$5&amp;U$7,#REF!,12,0)</f>
        <v>#REF!</v>
      </c>
      <c r="V22" s="62" t="e">
        <f>VLOOKUP($A22&amp;$D$5&amp;V$7,#REF!,12,0)</f>
        <v>#REF!</v>
      </c>
      <c r="W22" s="62" t="e">
        <f>VLOOKUP($A22&amp;$D$5&amp;W$7,#REF!,12,0)</f>
        <v>#REF!</v>
      </c>
      <c r="X22" s="62" t="e">
        <f>VLOOKUP($A22&amp;$D$5&amp;X$7,#REF!,12,0)</f>
        <v>#REF!</v>
      </c>
      <c r="Y22" s="62" t="e">
        <f>VLOOKUP($A22&amp;$D$5&amp;Y$7,#REF!,12,0)</f>
        <v>#REF!</v>
      </c>
      <c r="AA22" s="43" t="e">
        <f t="shared" si="1"/>
        <v>#REF!</v>
      </c>
      <c r="AB22" s="43" t="e">
        <v>#N/A</v>
      </c>
    </row>
    <row r="23" spans="1:30">
      <c r="A23" s="14" t="s">
        <v>6</v>
      </c>
      <c r="B23" s="13">
        <v>7.13</v>
      </c>
      <c r="C23" s="62" t="e">
        <f>VLOOKUP($A23&amp;$D$5&amp;C$7,#REF!,12,0)</f>
        <v>#REF!</v>
      </c>
      <c r="D23" s="62" t="e">
        <f>VLOOKUP($A23&amp;$D$5&amp;D$7,#REF!,12,0)</f>
        <v>#REF!</v>
      </c>
      <c r="E23" s="62" t="e">
        <f>VLOOKUP($A23&amp;$D$5&amp;E$7,#REF!,12,0)</f>
        <v>#REF!</v>
      </c>
      <c r="F23" s="62" t="e">
        <f>VLOOKUP($A23&amp;$D$5&amp;F$7,#REF!,12,0)</f>
        <v>#REF!</v>
      </c>
      <c r="G23" s="62" t="e">
        <f>VLOOKUP($A23&amp;$D$5&amp;G$7,#REF!,12,0)</f>
        <v>#REF!</v>
      </c>
      <c r="H23" s="62" t="e">
        <f>VLOOKUP($A23&amp;$D$5&amp;H$7,#REF!,12,0)</f>
        <v>#REF!</v>
      </c>
      <c r="I23" s="62" t="e">
        <f>VLOOKUP($A23&amp;$D$5&amp;I$7,#REF!,12,0)</f>
        <v>#REF!</v>
      </c>
      <c r="J23" s="62" t="e">
        <f>VLOOKUP($A23&amp;$D$5&amp;J$7,#REF!,12,0)</f>
        <v>#REF!</v>
      </c>
      <c r="K23" s="62" t="e">
        <f>VLOOKUP($A23&amp;$D$5&amp;K$7,#REF!,12,0)</f>
        <v>#REF!</v>
      </c>
      <c r="L23" s="62" t="e">
        <f>VLOOKUP($A23&amp;$D$5&amp;L$7,#REF!,12,0)</f>
        <v>#REF!</v>
      </c>
      <c r="M23" s="62" t="e">
        <f>VLOOKUP($A23&amp;$D$5&amp;M$7,#REF!,12,0)</f>
        <v>#REF!</v>
      </c>
      <c r="N23" s="62" t="e">
        <f>VLOOKUP($A23&amp;$D$5&amp;N$7,#REF!,12,0)</f>
        <v>#REF!</v>
      </c>
      <c r="O23" s="62" t="e">
        <f>VLOOKUP($A23&amp;$D$5&amp;O$7,#REF!,12,0)</f>
        <v>#REF!</v>
      </c>
      <c r="P23" s="62" t="e">
        <f>VLOOKUP($A23&amp;$D$5&amp;P$7,#REF!,12,0)</f>
        <v>#REF!</v>
      </c>
      <c r="Q23" s="62" t="e">
        <f>VLOOKUP($A23&amp;$D$5&amp;Q$7,#REF!,12,0)</f>
        <v>#REF!</v>
      </c>
      <c r="R23" s="62" t="e">
        <f>VLOOKUP($A23&amp;$D$5&amp;R$7,#REF!,12,0)</f>
        <v>#REF!</v>
      </c>
      <c r="S23" s="62" t="e">
        <f>VLOOKUP($A23&amp;$D$5&amp;S$7,#REF!,12,0)</f>
        <v>#REF!</v>
      </c>
      <c r="T23" s="62" t="e">
        <f>VLOOKUP($A23&amp;$D$5&amp;T$7,#REF!,12,0)</f>
        <v>#REF!</v>
      </c>
      <c r="U23" s="62" t="e">
        <f>VLOOKUP($A23&amp;$D$5&amp;U$7,#REF!,12,0)</f>
        <v>#REF!</v>
      </c>
      <c r="V23" s="62" t="e">
        <f>VLOOKUP($A23&amp;$D$5&amp;V$7,#REF!,12,0)</f>
        <v>#REF!</v>
      </c>
      <c r="W23" s="62" t="e">
        <f>VLOOKUP($A23&amp;$D$5&amp;W$7,#REF!,12,0)</f>
        <v>#REF!</v>
      </c>
      <c r="X23" s="62" t="e">
        <f>VLOOKUP($A23&amp;$D$5&amp;X$7,#REF!,12,0)</f>
        <v>#REF!</v>
      </c>
      <c r="Y23" s="62" t="e">
        <f>VLOOKUP($A23&amp;$D$5&amp;Y$7,#REF!,12,0)</f>
        <v>#REF!</v>
      </c>
      <c r="AA23" s="43" t="e">
        <f t="shared" si="1"/>
        <v>#REF!</v>
      </c>
      <c r="AB23" s="43" t="e">
        <v>#N/A</v>
      </c>
    </row>
    <row r="24" spans="1:30">
      <c r="A24" s="6" t="s">
        <v>19</v>
      </c>
      <c r="B24" s="7">
        <v>49.25</v>
      </c>
      <c r="C24" s="42" t="e">
        <f>(C$22*$B$22+C$23*$B$23)/100</f>
        <v>#REF!</v>
      </c>
      <c r="D24" s="42" t="e">
        <f t="shared" ref="D24:Y24" si="2">(D$22*$B$22+D$23*$B$23)/100</f>
        <v>#REF!</v>
      </c>
      <c r="E24" s="42" t="e">
        <f t="shared" si="2"/>
        <v>#REF!</v>
      </c>
      <c r="F24" s="42" t="e">
        <f t="shared" si="2"/>
        <v>#REF!</v>
      </c>
      <c r="G24" s="42" t="e">
        <f t="shared" si="2"/>
        <v>#REF!</v>
      </c>
      <c r="H24" s="42" t="e">
        <f t="shared" si="2"/>
        <v>#REF!</v>
      </c>
      <c r="I24" s="42" t="e">
        <f t="shared" si="2"/>
        <v>#REF!</v>
      </c>
      <c r="J24" s="42" t="e">
        <f t="shared" si="2"/>
        <v>#REF!</v>
      </c>
      <c r="K24" s="42" t="e">
        <f t="shared" si="2"/>
        <v>#REF!</v>
      </c>
      <c r="L24" s="42" t="e">
        <f t="shared" si="2"/>
        <v>#REF!</v>
      </c>
      <c r="M24" s="42" t="e">
        <f t="shared" si="2"/>
        <v>#REF!</v>
      </c>
      <c r="N24" s="42" t="e">
        <f t="shared" si="2"/>
        <v>#REF!</v>
      </c>
      <c r="O24" s="42" t="e">
        <f t="shared" si="2"/>
        <v>#REF!</v>
      </c>
      <c r="P24" s="42" t="e">
        <f t="shared" si="2"/>
        <v>#REF!</v>
      </c>
      <c r="Q24" s="42" t="e">
        <f t="shared" si="2"/>
        <v>#REF!</v>
      </c>
      <c r="R24" s="42" t="e">
        <f t="shared" si="2"/>
        <v>#REF!</v>
      </c>
      <c r="S24" s="42" t="e">
        <f t="shared" si="2"/>
        <v>#REF!</v>
      </c>
      <c r="T24" s="42" t="e">
        <f t="shared" si="2"/>
        <v>#REF!</v>
      </c>
      <c r="U24" s="42" t="e">
        <f t="shared" si="2"/>
        <v>#REF!</v>
      </c>
      <c r="V24" s="42" t="e">
        <f t="shared" si="2"/>
        <v>#REF!</v>
      </c>
      <c r="W24" s="42" t="e">
        <f t="shared" si="2"/>
        <v>#REF!</v>
      </c>
      <c r="X24" s="42" t="e">
        <f t="shared" si="2"/>
        <v>#REF!</v>
      </c>
      <c r="Y24" s="42" t="e">
        <f t="shared" si="2"/>
        <v>#REF!</v>
      </c>
      <c r="AA24" s="12" t="e">
        <f t="shared" si="1"/>
        <v>#REF!</v>
      </c>
      <c r="AB24" s="12" t="e">
        <v>#N/A</v>
      </c>
    </row>
    <row r="25" spans="1:30">
      <c r="A25" s="10" t="s">
        <v>1</v>
      </c>
      <c r="B25" s="11">
        <v>100</v>
      </c>
      <c r="C25" s="44">
        <v>453.4246</v>
      </c>
      <c r="D25" s="45" t="e">
        <f t="shared" ref="D25:M25" si="3">+(D9*$B$9+D11*$B$11+D12*$B$12+D13*$B$13+D14*$B$14+D15*$B$15+D16*$B$16+D17*$B$17+D18*$B$18+D19*$B$19+D20*$B$20+D21*$B$21+D24*$B$24)/100-$B$10</f>
        <v>#REF!</v>
      </c>
      <c r="E25" s="45" t="e">
        <f t="shared" si="3"/>
        <v>#REF!</v>
      </c>
      <c r="F25" s="45" t="e">
        <f t="shared" si="3"/>
        <v>#REF!</v>
      </c>
      <c r="G25" s="45" t="e">
        <f t="shared" si="3"/>
        <v>#REF!</v>
      </c>
      <c r="H25" s="45" t="e">
        <f t="shared" si="3"/>
        <v>#REF!</v>
      </c>
      <c r="I25" s="45" t="e">
        <f t="shared" si="3"/>
        <v>#REF!</v>
      </c>
      <c r="J25" s="45" t="e">
        <f t="shared" si="3"/>
        <v>#REF!</v>
      </c>
      <c r="K25" s="45" t="e">
        <f t="shared" si="3"/>
        <v>#REF!</v>
      </c>
      <c r="L25" s="45" t="e">
        <f t="shared" si="3"/>
        <v>#REF!</v>
      </c>
      <c r="M25" s="45" t="e">
        <f t="shared" si="3"/>
        <v>#REF!</v>
      </c>
      <c r="N25" s="63" t="e">
        <f>+(N9*$B$9+N10*$B$10+N11*$B$11+N12*$B$12+N13*$B$13+N14*$B$14+N15*$B$15+N16*$B$16+N17*$B$17+N18*$B$18+N19*$B$19+N20*$B$20+N21*$B$21+N24*$B$24)/100</f>
        <v>#REF!</v>
      </c>
      <c r="O25" s="63" t="e">
        <f t="shared" ref="O25:X25" si="4">+(O9*$B$9+O10*$B$10+O11*$B$11+O12*$B$12+O13*$B$13+O14*$B$14+O15*$B$15+O16*$B$16+O17*$B$17+O18*$B$18+O19*$B$19+O20*$B$20+O21*$B$21+O24*$B$24)/100</f>
        <v>#REF!</v>
      </c>
      <c r="P25" s="63" t="e">
        <f t="shared" si="4"/>
        <v>#REF!</v>
      </c>
      <c r="Q25" s="63" t="e">
        <f t="shared" si="4"/>
        <v>#REF!</v>
      </c>
      <c r="R25" s="63" t="e">
        <f t="shared" si="4"/>
        <v>#REF!</v>
      </c>
      <c r="S25" s="63" t="e">
        <f t="shared" si="4"/>
        <v>#REF!</v>
      </c>
      <c r="T25" s="64" t="e">
        <f t="shared" si="4"/>
        <v>#REF!</v>
      </c>
      <c r="U25" s="64" t="e">
        <f t="shared" si="4"/>
        <v>#REF!</v>
      </c>
      <c r="V25" s="64" t="e">
        <f t="shared" si="4"/>
        <v>#REF!</v>
      </c>
      <c r="W25" s="64" t="e">
        <f t="shared" si="4"/>
        <v>#REF!</v>
      </c>
      <c r="X25" s="65" t="e">
        <f t="shared" si="4"/>
        <v>#REF!</v>
      </c>
      <c r="Y25" s="64" t="e">
        <f>+(Y9*$B$9+Y10*$B$10+Y11*$B$11+Y12*$B$12+Y13*$B$13+Y14*$B$14+Y15*$B$15+Y16*$B$16+Y17*$B$17+Y18*$B$18+Y19*$B$19+Y20*$B$20+Y21*$B$21+Y24*$B$24)/100</f>
        <v>#REF!</v>
      </c>
      <c r="AA25" s="66" t="e">
        <f t="shared" si="1"/>
        <v>#REF!</v>
      </c>
      <c r="AB25" s="66" t="e">
        <v>#N/A</v>
      </c>
    </row>
    <row r="26" spans="1:30">
      <c r="A26" s="16" t="s">
        <v>70</v>
      </c>
      <c r="B26" s="18"/>
      <c r="C26" s="32">
        <v>-0.14371688669027904</v>
      </c>
      <c r="D26" s="32">
        <v>-0.15307314363798452</v>
      </c>
      <c r="E26" s="32">
        <v>-0.15633618648194636</v>
      </c>
      <c r="F26" s="32">
        <v>-0.16977944775242015</v>
      </c>
      <c r="G26" s="32">
        <v>-0.16432835662846357</v>
      </c>
      <c r="H26" s="32">
        <v>-0.18488325964638008</v>
      </c>
      <c r="I26" s="32">
        <v>-0.16615796212386802</v>
      </c>
      <c r="J26" s="32">
        <v>-0.16225405780125024</v>
      </c>
      <c r="K26" s="32">
        <v>-0.14783009470037201</v>
      </c>
      <c r="L26" s="32">
        <v>-0.14134168299617667</v>
      </c>
      <c r="M26" s="32">
        <v>-0.10389635930872276</v>
      </c>
      <c r="N26" s="32">
        <v>-7.523987636020868E-2</v>
      </c>
      <c r="O26" s="32">
        <v>-4.6743864796401358E-2</v>
      </c>
      <c r="P26" s="67">
        <v>-5.8784303423127127E-2</v>
      </c>
      <c r="Q26" s="67">
        <v>-5.4133627589503353E-2</v>
      </c>
      <c r="R26" s="67">
        <v>-3.510530823636604E-2</v>
      </c>
      <c r="S26" s="67">
        <v>-4.295632862253207E-2</v>
      </c>
      <c r="T26" s="67">
        <v>-3.8001691868613241E-3</v>
      </c>
      <c r="U26" s="67">
        <v>3.5014852362082793E-2</v>
      </c>
      <c r="V26" s="67">
        <v>3.09320513345126E-2</v>
      </c>
      <c r="W26" s="67">
        <v>4.5475140848787232E-2</v>
      </c>
      <c r="X26" s="32">
        <v>5.3189261690117728E-2</v>
      </c>
      <c r="Y26" s="67">
        <v>6.0903382531448197E-2</v>
      </c>
      <c r="AB26" s="46"/>
    </row>
    <row r="27" spans="1:30">
      <c r="A27" s="8"/>
      <c r="B27" s="8"/>
      <c r="C27" s="9"/>
      <c r="D27" s="9"/>
      <c r="E27" s="9"/>
      <c r="F27" s="9"/>
      <c r="G27" s="9"/>
      <c r="AB27" s="19"/>
    </row>
    <row r="28" spans="1:30" ht="22.8">
      <c r="A28" s="31" t="s">
        <v>2</v>
      </c>
      <c r="B28" s="24"/>
      <c r="D28" s="68" t="s">
        <v>3</v>
      </c>
      <c r="E28" s="26"/>
      <c r="F28" s="26"/>
      <c r="G28" s="26"/>
      <c r="H28" s="22"/>
      <c r="J28" s="22"/>
      <c r="T28" s="22"/>
    </row>
    <row r="29" spans="1:30">
      <c r="A29" s="20" t="s">
        <v>31</v>
      </c>
    </row>
    <row r="30" spans="1:30" ht="20.399999999999999">
      <c r="A30" s="1" t="s">
        <v>26</v>
      </c>
      <c r="B30" s="1" t="s">
        <v>9</v>
      </c>
      <c r="C30" s="33">
        <v>41267</v>
      </c>
      <c r="D30" s="2">
        <f>+C30+7</f>
        <v>41274</v>
      </c>
      <c r="E30" s="2">
        <f t="shared" ref="E30:M30" si="5">+D30+7</f>
        <v>41281</v>
      </c>
      <c r="F30" s="2">
        <f t="shared" si="5"/>
        <v>41288</v>
      </c>
      <c r="G30" s="2">
        <f t="shared" si="5"/>
        <v>41295</v>
      </c>
      <c r="H30" s="2">
        <f t="shared" si="5"/>
        <v>41302</v>
      </c>
      <c r="I30" s="2">
        <f t="shared" si="5"/>
        <v>41309</v>
      </c>
      <c r="J30" s="2">
        <f t="shared" si="5"/>
        <v>41316</v>
      </c>
      <c r="K30" s="2">
        <f t="shared" si="5"/>
        <v>41323</v>
      </c>
      <c r="L30" s="2">
        <f t="shared" si="5"/>
        <v>41330</v>
      </c>
      <c r="M30" s="2">
        <f t="shared" si="5"/>
        <v>41337</v>
      </c>
      <c r="N30" s="2">
        <v>41344</v>
      </c>
      <c r="O30" s="2">
        <v>41351</v>
      </c>
      <c r="P30" s="2">
        <v>41358</v>
      </c>
      <c r="Q30" s="2">
        <v>41365</v>
      </c>
      <c r="R30" s="2">
        <v>41372</v>
      </c>
      <c r="S30" s="2">
        <v>41379</v>
      </c>
      <c r="T30" s="37">
        <v>41386</v>
      </c>
      <c r="U30" s="33">
        <v>41393</v>
      </c>
      <c r="V30" s="33">
        <v>41400</v>
      </c>
      <c r="W30" s="33">
        <v>41407</v>
      </c>
      <c r="X30" s="33">
        <v>41414</v>
      </c>
      <c r="Y30" s="33">
        <v>41421</v>
      </c>
      <c r="Z30" s="19"/>
      <c r="AA30" s="3" t="s">
        <v>27</v>
      </c>
      <c r="AB30" s="3" t="s">
        <v>27</v>
      </c>
      <c r="AD30" s="19"/>
    </row>
    <row r="31" spans="1:30">
      <c r="A31" s="4"/>
      <c r="B31" s="4"/>
      <c r="C31" s="38" t="s">
        <v>28</v>
      </c>
      <c r="D31" s="3" t="s">
        <v>51</v>
      </c>
      <c r="E31" s="3" t="s">
        <v>52</v>
      </c>
      <c r="F31" s="3" t="s">
        <v>53</v>
      </c>
      <c r="G31" s="38" t="s">
        <v>54</v>
      </c>
      <c r="H31" s="38" t="s">
        <v>55</v>
      </c>
      <c r="I31" s="38" t="s">
        <v>56</v>
      </c>
      <c r="J31" s="38" t="s">
        <v>57</v>
      </c>
      <c r="K31" s="38" t="s">
        <v>58</v>
      </c>
      <c r="L31" s="38" t="s">
        <v>59</v>
      </c>
      <c r="M31" s="38" t="s">
        <v>60</v>
      </c>
      <c r="N31" s="38" t="s">
        <v>61</v>
      </c>
      <c r="O31" s="38" t="s">
        <v>62</v>
      </c>
      <c r="P31" s="38" t="s">
        <v>63</v>
      </c>
      <c r="Q31" s="38" t="s">
        <v>64</v>
      </c>
      <c r="R31" s="38" t="s">
        <v>65</v>
      </c>
      <c r="S31" s="38" t="s">
        <v>66</v>
      </c>
      <c r="T31" s="47" t="s">
        <v>67</v>
      </c>
      <c r="U31" s="38" t="s">
        <v>68</v>
      </c>
      <c r="V31" s="38" t="s">
        <v>69</v>
      </c>
      <c r="W31" s="38" t="s">
        <v>75</v>
      </c>
      <c r="X31" s="38" t="s">
        <v>76</v>
      </c>
      <c r="Y31" s="38" t="s">
        <v>77</v>
      </c>
      <c r="Z31" s="19"/>
      <c r="AA31" s="5" t="s">
        <v>29</v>
      </c>
      <c r="AB31" s="5" t="s">
        <v>30</v>
      </c>
      <c r="AD31" s="19"/>
    </row>
    <row r="32" spans="1:30">
      <c r="A32" s="6" t="s">
        <v>46</v>
      </c>
      <c r="B32" s="7">
        <v>4.7699999999999996</v>
      </c>
      <c r="C32" s="62" t="e">
        <f>VLOOKUP($A32&amp;$D$28&amp;C$30,#REF!,12,0)</f>
        <v>#REF!</v>
      </c>
      <c r="D32" s="62" t="e">
        <f>VLOOKUP($A32&amp;$D$28&amp;D$30,#REF!,12,0)</f>
        <v>#REF!</v>
      </c>
      <c r="E32" s="62" t="e">
        <f>VLOOKUP($A32&amp;$D$28&amp;E$30,#REF!,12,0)</f>
        <v>#REF!</v>
      </c>
      <c r="F32" s="62" t="e">
        <f>VLOOKUP($A32&amp;$D$28&amp;F$30,#REF!,12,0)</f>
        <v>#REF!</v>
      </c>
      <c r="G32" s="62" t="e">
        <f>VLOOKUP($A32&amp;$D$28&amp;G$30,#REF!,12,0)</f>
        <v>#REF!</v>
      </c>
      <c r="H32" s="62" t="e">
        <f>VLOOKUP($A32&amp;$D$28&amp;H$30,#REF!,12,0)</f>
        <v>#REF!</v>
      </c>
      <c r="I32" s="62" t="e">
        <f>VLOOKUP($A32&amp;$D$28&amp;I$30,#REF!,12,0)</f>
        <v>#REF!</v>
      </c>
      <c r="J32" s="62" t="e">
        <f>VLOOKUP($A32&amp;$D$28&amp;J$30,#REF!,12,0)</f>
        <v>#REF!</v>
      </c>
      <c r="K32" s="62" t="e">
        <f>VLOOKUP($A32&amp;$D$28&amp;K$30,#REF!,12,0)</f>
        <v>#REF!</v>
      </c>
      <c r="L32" s="62" t="e">
        <f>VLOOKUP($A32&amp;$D$28&amp;L$30,#REF!,12,0)</f>
        <v>#REF!</v>
      </c>
      <c r="M32" s="62" t="e">
        <f>VLOOKUP($A32&amp;$D$28&amp;M$30,#REF!,12,0)</f>
        <v>#REF!</v>
      </c>
      <c r="N32" s="62" t="e">
        <f>VLOOKUP($A32&amp;$D$28&amp;N$30,#REF!,12,0)</f>
        <v>#REF!</v>
      </c>
      <c r="O32" s="62" t="e">
        <f>VLOOKUP($A32&amp;$D$28&amp;O$30,#REF!,12,0)</f>
        <v>#REF!</v>
      </c>
      <c r="P32" s="62" t="e">
        <f>VLOOKUP($A32&amp;$D$28&amp;P$30,#REF!,12,0)</f>
        <v>#REF!</v>
      </c>
      <c r="Q32" s="62" t="e">
        <f>VLOOKUP($A32&amp;$D$28&amp;Q$30,#REF!,12,0)</f>
        <v>#REF!</v>
      </c>
      <c r="R32" s="62" t="e">
        <f>VLOOKUP($A32&amp;$D$28&amp;R$30,#REF!,12,0)</f>
        <v>#REF!</v>
      </c>
      <c r="S32" s="62" t="e">
        <f>VLOOKUP($A32&amp;$D$28&amp;S$30,#REF!,12,0)</f>
        <v>#REF!</v>
      </c>
      <c r="T32" s="62" t="e">
        <f>VLOOKUP($A32&amp;$D$28&amp;T$30,#REF!,12,0)</f>
        <v>#REF!</v>
      </c>
      <c r="U32" s="62" t="e">
        <f>VLOOKUP($A32&amp;$D$28&amp;U$30,#REF!,12,0)</f>
        <v>#REF!</v>
      </c>
      <c r="V32" s="62" t="e">
        <f>VLOOKUP($A32&amp;$D$28&amp;V$30,#REF!,12,0)</f>
        <v>#REF!</v>
      </c>
      <c r="W32" s="62" t="e">
        <f>VLOOKUP($A32&amp;$D$28&amp;W$30,#REF!,12,0)</f>
        <v>#REF!</v>
      </c>
      <c r="X32" s="62" t="e">
        <f>VLOOKUP($A32&amp;$D$28&amp;X$30,#REF!,12,0)</f>
        <v>#REF!</v>
      </c>
      <c r="Y32" s="62" t="e">
        <f>VLOOKUP($A32&amp;$D$28&amp;Y$30,#REF!,12,0)</f>
        <v>#REF!</v>
      </c>
      <c r="Z32" s="19"/>
      <c r="AA32" s="12" t="e">
        <f>+(Y32/X32)-1</f>
        <v>#REF!</v>
      </c>
      <c r="AB32" s="12" t="e">
        <v>#N/A</v>
      </c>
      <c r="AD32" s="19"/>
    </row>
    <row r="33" spans="1:30">
      <c r="A33" s="6" t="s">
        <v>20</v>
      </c>
      <c r="B33" s="7">
        <v>31.88</v>
      </c>
      <c r="C33" s="62" t="e">
        <f>VLOOKUP($A33&amp;$D$28&amp;C$30,#REF!,12,0)</f>
        <v>#REF!</v>
      </c>
      <c r="D33" s="62" t="e">
        <f>VLOOKUP($A33&amp;$D$28&amp;D$30,#REF!,12,0)</f>
        <v>#REF!</v>
      </c>
      <c r="E33" s="62" t="e">
        <f>VLOOKUP($A33&amp;$D$28&amp;E$30,#REF!,12,0)</f>
        <v>#REF!</v>
      </c>
      <c r="F33" s="62" t="e">
        <f>VLOOKUP($A33&amp;$D$28&amp;F$30,#REF!,12,0)</f>
        <v>#REF!</v>
      </c>
      <c r="G33" s="62" t="e">
        <f>VLOOKUP($A33&amp;$D$28&amp;G$30,#REF!,12,0)</f>
        <v>#REF!</v>
      </c>
      <c r="H33" s="62" t="e">
        <f>VLOOKUP($A33&amp;$D$28&amp;H$30,#REF!,12,0)</f>
        <v>#REF!</v>
      </c>
      <c r="I33" s="62" t="e">
        <f>VLOOKUP($A33&amp;$D$28&amp;I$30,#REF!,12,0)</f>
        <v>#REF!</v>
      </c>
      <c r="J33" s="62" t="e">
        <f>VLOOKUP($A33&amp;$D$28&amp;J$30,#REF!,12,0)</f>
        <v>#REF!</v>
      </c>
      <c r="K33" s="62" t="e">
        <f>VLOOKUP($A33&amp;$D$28&amp;K$30,#REF!,12,0)</f>
        <v>#REF!</v>
      </c>
      <c r="L33" s="62" t="e">
        <f>VLOOKUP($A33&amp;$D$28&amp;L$30,#REF!,12,0)</f>
        <v>#REF!</v>
      </c>
      <c r="M33" s="62" t="e">
        <f>VLOOKUP($A33&amp;$D$28&amp;M$30,#REF!,12,0)</f>
        <v>#REF!</v>
      </c>
      <c r="N33" s="62" t="e">
        <f>VLOOKUP($A33&amp;$D$28&amp;N$30,#REF!,12,0)</f>
        <v>#REF!</v>
      </c>
      <c r="O33" s="62" t="e">
        <f>VLOOKUP($A33&amp;$D$28&amp;O$30,#REF!,12,0)</f>
        <v>#REF!</v>
      </c>
      <c r="P33" s="62" t="e">
        <f>VLOOKUP($A33&amp;$D$28&amp;P$30,#REF!,12,0)</f>
        <v>#REF!</v>
      </c>
      <c r="Q33" s="62" t="e">
        <f>VLOOKUP($A33&amp;$D$28&amp;Q$30,#REF!,12,0)</f>
        <v>#REF!</v>
      </c>
      <c r="R33" s="62" t="e">
        <f>VLOOKUP($A33&amp;$D$28&amp;R$30,#REF!,12,0)</f>
        <v>#REF!</v>
      </c>
      <c r="S33" s="62" t="e">
        <f>VLOOKUP($A33&amp;$D$28&amp;S$30,#REF!,12,0)</f>
        <v>#REF!</v>
      </c>
      <c r="T33" s="62" t="e">
        <f>VLOOKUP($A33&amp;$D$28&amp;T$30,#REF!,12,0)</f>
        <v>#REF!</v>
      </c>
      <c r="U33" s="62" t="e">
        <f>VLOOKUP($A33&amp;$D$28&amp;U$30,#REF!,12,0)</f>
        <v>#REF!</v>
      </c>
      <c r="V33" s="62" t="e">
        <f>VLOOKUP($A33&amp;$D$28&amp;V$30,#REF!,12,0)</f>
        <v>#REF!</v>
      </c>
      <c r="W33" s="62" t="e">
        <f>VLOOKUP($A33&amp;$D$28&amp;W$30,#REF!,12,0)</f>
        <v>#REF!</v>
      </c>
      <c r="X33" s="62" t="e">
        <f>VLOOKUP($A33&amp;$D$28&amp;X$30,#REF!,12,0)</f>
        <v>#REF!</v>
      </c>
      <c r="Y33" s="62" t="e">
        <f>VLOOKUP($A33&amp;$D$28&amp;Y$30,#REF!,12,0)</f>
        <v>#REF!</v>
      </c>
      <c r="Z33" s="19"/>
      <c r="AA33" s="12" t="e">
        <f>+(Y33/X33)-1</f>
        <v>#REF!</v>
      </c>
      <c r="AB33" s="12" t="e">
        <v>#N/A</v>
      </c>
      <c r="AD33" s="19"/>
    </row>
    <row r="34" spans="1:30">
      <c r="A34" s="6" t="s">
        <v>13</v>
      </c>
      <c r="B34" s="7">
        <v>39.549999999999997</v>
      </c>
      <c r="C34" s="62" t="e">
        <f>VLOOKUP($A34&amp;$D$28&amp;C$30,#REF!,12,0)</f>
        <v>#REF!</v>
      </c>
      <c r="D34" s="62" t="e">
        <f>VLOOKUP($A34&amp;$D$28&amp;D$30,#REF!,12,0)</f>
        <v>#REF!</v>
      </c>
      <c r="E34" s="62" t="e">
        <f>VLOOKUP($A34&amp;$D$28&amp;E$30,#REF!,12,0)</f>
        <v>#REF!</v>
      </c>
      <c r="F34" s="62" t="e">
        <f>VLOOKUP($A34&amp;$D$28&amp;F$30,#REF!,12,0)</f>
        <v>#REF!</v>
      </c>
      <c r="G34" s="62" t="e">
        <f>VLOOKUP($A34&amp;$D$28&amp;G$30,#REF!,12,0)</f>
        <v>#REF!</v>
      </c>
      <c r="H34" s="62" t="e">
        <f>VLOOKUP($A34&amp;$D$28&amp;H$30,#REF!,12,0)</f>
        <v>#REF!</v>
      </c>
      <c r="I34" s="62" t="e">
        <f>VLOOKUP($A34&amp;$D$28&amp;I$30,#REF!,12,0)</f>
        <v>#REF!</v>
      </c>
      <c r="J34" s="62" t="e">
        <f>VLOOKUP($A34&amp;$D$28&amp;J$30,#REF!,12,0)</f>
        <v>#REF!</v>
      </c>
      <c r="K34" s="62" t="e">
        <f>VLOOKUP($A34&amp;$D$28&amp;K$30,#REF!,12,0)</f>
        <v>#REF!</v>
      </c>
      <c r="L34" s="62" t="e">
        <f>VLOOKUP($A34&amp;$D$28&amp;L$30,#REF!,12,0)</f>
        <v>#REF!</v>
      </c>
      <c r="M34" s="62" t="e">
        <f>VLOOKUP($A34&amp;$D$28&amp;M$30,#REF!,12,0)</f>
        <v>#REF!</v>
      </c>
      <c r="N34" s="62" t="e">
        <f>VLOOKUP($A34&amp;$D$28&amp;N$30,#REF!,12,0)</f>
        <v>#REF!</v>
      </c>
      <c r="O34" s="62" t="e">
        <f>VLOOKUP($A34&amp;$D$28&amp;O$30,#REF!,12,0)</f>
        <v>#REF!</v>
      </c>
      <c r="P34" s="62" t="e">
        <f>VLOOKUP($A34&amp;$D$28&amp;P$30,#REF!,12,0)</f>
        <v>#REF!</v>
      </c>
      <c r="Q34" s="62" t="e">
        <f>VLOOKUP($A34&amp;$D$28&amp;Q$30,#REF!,12,0)</f>
        <v>#REF!</v>
      </c>
      <c r="R34" s="62" t="e">
        <f>VLOOKUP($A34&amp;$D$28&amp;R$30,#REF!,12,0)</f>
        <v>#REF!</v>
      </c>
      <c r="S34" s="62" t="e">
        <f>VLOOKUP($A34&amp;$D$28&amp;S$30,#REF!,12,0)</f>
        <v>#REF!</v>
      </c>
      <c r="T34" s="62" t="e">
        <f>VLOOKUP($A34&amp;$D$28&amp;T$30,#REF!,12,0)</f>
        <v>#REF!</v>
      </c>
      <c r="U34" s="62" t="e">
        <f>VLOOKUP($A34&amp;$D$28&amp;U$30,#REF!,12,0)</f>
        <v>#REF!</v>
      </c>
      <c r="V34" s="62" t="e">
        <f>VLOOKUP($A34&amp;$D$28&amp;V$30,#REF!,12,0)</f>
        <v>#REF!</v>
      </c>
      <c r="W34" s="62" t="e">
        <f>VLOOKUP($A34&amp;$D$28&amp;W$30,#REF!,12,0)</f>
        <v>#REF!</v>
      </c>
      <c r="X34" s="62" t="e">
        <f>VLOOKUP($A34&amp;$D$28&amp;X$30,#REF!,12,0)</f>
        <v>#REF!</v>
      </c>
      <c r="Y34" s="62" t="e">
        <f>VLOOKUP($A34&amp;$D$28&amp;Y$30,#REF!,12,0)</f>
        <v>#REF!</v>
      </c>
      <c r="Z34" s="19"/>
      <c r="AA34" s="12" t="e">
        <f>+(Y34/X34)-1</f>
        <v>#REF!</v>
      </c>
      <c r="AB34" s="12" t="e">
        <v>#N/A</v>
      </c>
      <c r="AD34" s="19"/>
    </row>
    <row r="35" spans="1:30">
      <c r="A35" s="6" t="s">
        <v>21</v>
      </c>
      <c r="B35" s="7">
        <v>12.51</v>
      </c>
      <c r="C35" s="62" t="e">
        <f>VLOOKUP($A35&amp;$D$28&amp;C$30,#REF!,12,0)</f>
        <v>#REF!</v>
      </c>
      <c r="D35" s="62" t="e">
        <f>VLOOKUP($A35&amp;$D$28&amp;D$30,#REF!,12,0)</f>
        <v>#REF!</v>
      </c>
      <c r="E35" s="62" t="e">
        <f>VLOOKUP($A35&amp;$D$28&amp;E$30,#REF!,12,0)</f>
        <v>#REF!</v>
      </c>
      <c r="F35" s="62" t="e">
        <f>VLOOKUP($A35&amp;$D$28&amp;F$30,#REF!,12,0)</f>
        <v>#REF!</v>
      </c>
      <c r="G35" s="62" t="e">
        <f>VLOOKUP($A35&amp;$D$28&amp;G$30,#REF!,12,0)</f>
        <v>#REF!</v>
      </c>
      <c r="H35" s="62" t="e">
        <f>VLOOKUP($A35&amp;$D$28&amp;H$30,#REF!,12,0)</f>
        <v>#REF!</v>
      </c>
      <c r="I35" s="62" t="e">
        <f>VLOOKUP($A35&amp;$D$28&amp;I$30,#REF!,12,0)</f>
        <v>#REF!</v>
      </c>
      <c r="J35" s="62" t="e">
        <f>VLOOKUP($A35&amp;$D$28&amp;J$30,#REF!,12,0)</f>
        <v>#REF!</v>
      </c>
      <c r="K35" s="62" t="e">
        <f>VLOOKUP($A35&amp;$D$28&amp;K$30,#REF!,12,0)</f>
        <v>#REF!</v>
      </c>
      <c r="L35" s="62" t="e">
        <f>VLOOKUP($A35&amp;$D$28&amp;L$30,#REF!,12,0)</f>
        <v>#REF!</v>
      </c>
      <c r="M35" s="62" t="e">
        <f>VLOOKUP($A35&amp;$D$28&amp;M$30,#REF!,12,0)</f>
        <v>#REF!</v>
      </c>
      <c r="N35" s="62" t="e">
        <f>VLOOKUP($A35&amp;$D$28&amp;N$30,#REF!,12,0)</f>
        <v>#REF!</v>
      </c>
      <c r="O35" s="62" t="e">
        <f>VLOOKUP($A35&amp;$D$28&amp;O$30,#REF!,12,0)</f>
        <v>#REF!</v>
      </c>
      <c r="P35" s="62" t="e">
        <f>VLOOKUP($A35&amp;$D$28&amp;P$30,#REF!,12,0)</f>
        <v>#REF!</v>
      </c>
      <c r="Q35" s="62" t="e">
        <f>VLOOKUP($A35&amp;$D$28&amp;Q$30,#REF!,12,0)</f>
        <v>#REF!</v>
      </c>
      <c r="R35" s="62" t="e">
        <f>VLOOKUP($A35&amp;$D$28&amp;R$30,#REF!,12,0)</f>
        <v>#REF!</v>
      </c>
      <c r="S35" s="62" t="e">
        <f>VLOOKUP($A35&amp;$D$28&amp;S$30,#REF!,12,0)</f>
        <v>#REF!</v>
      </c>
      <c r="T35" s="62" t="e">
        <f>VLOOKUP($A35&amp;$D$28&amp;T$30,#REF!,12,0)</f>
        <v>#REF!</v>
      </c>
      <c r="U35" s="62" t="e">
        <f>VLOOKUP($A35&amp;$D$28&amp;U$30,#REF!,12,0)</f>
        <v>#REF!</v>
      </c>
      <c r="V35" s="62" t="e">
        <f>VLOOKUP($A35&amp;$D$28&amp;V$30,#REF!,12,0)</f>
        <v>#REF!</v>
      </c>
      <c r="W35" s="62" t="e">
        <f>VLOOKUP($A35&amp;$D$28&amp;W$30,#REF!,12,0)</f>
        <v>#REF!</v>
      </c>
      <c r="X35" s="62" t="e">
        <f>VLOOKUP($A35&amp;$D$28&amp;X$30,#REF!,12,0)</f>
        <v>#REF!</v>
      </c>
      <c r="Y35" s="62" t="e">
        <f>VLOOKUP($A35&amp;$D$28&amp;Y$30,#REF!,12,0)</f>
        <v>#REF!</v>
      </c>
      <c r="Z35" s="19"/>
      <c r="AA35" s="12" t="e">
        <f>+(Y35/X35)-1</f>
        <v>#REF!</v>
      </c>
      <c r="AB35" s="12" t="e">
        <v>#N/A</v>
      </c>
      <c r="AD35" s="19"/>
    </row>
    <row r="36" spans="1:30">
      <c r="A36" s="6" t="s">
        <v>22</v>
      </c>
      <c r="B36" s="7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19"/>
      <c r="AA36" s="12"/>
      <c r="AB36" s="12"/>
      <c r="AD36" s="19"/>
    </row>
    <row r="37" spans="1:30">
      <c r="A37" s="6" t="s">
        <v>23</v>
      </c>
      <c r="B37" s="7">
        <v>0.38</v>
      </c>
      <c r="C37" s="62" t="e">
        <f>VLOOKUP($A37&amp;$D$28&amp;C$30,#REF!,12,0)</f>
        <v>#REF!</v>
      </c>
      <c r="D37" s="62" t="e">
        <f>VLOOKUP($A37&amp;$D$28&amp;D$30,#REF!,12,0)</f>
        <v>#REF!</v>
      </c>
      <c r="E37" s="62" t="e">
        <f>VLOOKUP($A37&amp;$D$28&amp;E$30,#REF!,12,0)</f>
        <v>#REF!</v>
      </c>
      <c r="F37" s="62" t="e">
        <f>VLOOKUP($A37&amp;$D$28&amp;F$30,#REF!,12,0)</f>
        <v>#REF!</v>
      </c>
      <c r="G37" s="62" t="e">
        <f>VLOOKUP($A37&amp;$D$28&amp;G$30,#REF!,12,0)</f>
        <v>#REF!</v>
      </c>
      <c r="H37" s="62" t="e">
        <f>VLOOKUP($A37&amp;$D$28&amp;H$30,#REF!,12,0)</f>
        <v>#REF!</v>
      </c>
      <c r="I37" s="62" t="e">
        <f>VLOOKUP($A37&amp;$D$28&amp;I$30,#REF!,12,0)</f>
        <v>#REF!</v>
      </c>
      <c r="J37" s="62" t="e">
        <f>VLOOKUP($A37&amp;$D$28&amp;J$30,#REF!,12,0)</f>
        <v>#REF!</v>
      </c>
      <c r="K37" s="62" t="e">
        <f>VLOOKUP($A37&amp;$D$28&amp;K$30,#REF!,12,0)</f>
        <v>#REF!</v>
      </c>
      <c r="L37" s="62" t="e">
        <f>VLOOKUP($A37&amp;$D$28&amp;L$30,#REF!,12,0)</f>
        <v>#REF!</v>
      </c>
      <c r="M37" s="62" t="e">
        <f>VLOOKUP($A37&amp;$D$28&amp;M$30,#REF!,12,0)</f>
        <v>#REF!</v>
      </c>
      <c r="N37" s="62" t="e">
        <f>VLOOKUP($A37&amp;$D$28&amp;N$30,#REF!,12,0)</f>
        <v>#REF!</v>
      </c>
      <c r="O37" s="62" t="e">
        <f>VLOOKUP($A37&amp;$D$28&amp;O$30,#REF!,12,0)</f>
        <v>#REF!</v>
      </c>
      <c r="P37" s="62" t="e">
        <f>VLOOKUP($A37&amp;$D$28&amp;P$30,#REF!,12,0)</f>
        <v>#REF!</v>
      </c>
      <c r="Q37" s="62" t="e">
        <f>VLOOKUP($A37&amp;$D$28&amp;Q$30,#REF!,12,0)</f>
        <v>#REF!</v>
      </c>
      <c r="R37" s="62" t="e">
        <f>VLOOKUP($A37&amp;$D$28&amp;R$30,#REF!,12,0)</f>
        <v>#REF!</v>
      </c>
      <c r="S37" s="62" t="e">
        <f>VLOOKUP($A37&amp;$D$28&amp;S$30,#REF!,12,0)</f>
        <v>#REF!</v>
      </c>
      <c r="T37" s="62" t="e">
        <f>VLOOKUP($A37&amp;$D$28&amp;T$30,#REF!,12,0)</f>
        <v>#REF!</v>
      </c>
      <c r="U37" s="62" t="e">
        <f>VLOOKUP($A37&amp;$D$28&amp;U$30,#REF!,12,0)</f>
        <v>#REF!</v>
      </c>
      <c r="V37" s="62" t="e">
        <f>VLOOKUP($A37&amp;$D$28&amp;V$30,#REF!,12,0)</f>
        <v>#REF!</v>
      </c>
      <c r="W37" s="62" t="e">
        <f>VLOOKUP($A37&amp;$D$28&amp;W$30,#REF!,12,0)</f>
        <v>#REF!</v>
      </c>
      <c r="X37" s="62" t="e">
        <f>VLOOKUP($A37&amp;$D$28&amp;X$30,#REF!,12,0)</f>
        <v>#REF!</v>
      </c>
      <c r="Y37" s="62" t="e">
        <f>VLOOKUP($A37&amp;$D$28&amp;Y$30,#REF!,12,0)</f>
        <v>#REF!</v>
      </c>
      <c r="Z37" s="19"/>
      <c r="AA37" s="12" t="e">
        <f>+(Y37/X37)-1</f>
        <v>#REF!</v>
      </c>
      <c r="AB37" s="12" t="e">
        <v>#N/A</v>
      </c>
      <c r="AD37" s="19"/>
    </row>
    <row r="38" spans="1:30">
      <c r="A38" s="6" t="s">
        <v>24</v>
      </c>
      <c r="B38" s="7">
        <v>7</v>
      </c>
      <c r="C38" s="62" t="e">
        <f>VLOOKUP($A38&amp;$D$28&amp;C$30,#REF!,12,0)</f>
        <v>#REF!</v>
      </c>
      <c r="D38" s="62" t="e">
        <f>VLOOKUP($A38&amp;$D$28&amp;D$30,#REF!,12,0)</f>
        <v>#REF!</v>
      </c>
      <c r="E38" s="62" t="e">
        <f>VLOOKUP($A38&amp;$D$28&amp;E$30,#REF!,12,0)</f>
        <v>#REF!</v>
      </c>
      <c r="F38" s="62" t="e">
        <f>VLOOKUP($A38&amp;$D$28&amp;F$30,#REF!,12,0)</f>
        <v>#REF!</v>
      </c>
      <c r="G38" s="62" t="e">
        <f>VLOOKUP($A38&amp;$D$28&amp;G$30,#REF!,12,0)</f>
        <v>#REF!</v>
      </c>
      <c r="H38" s="62" t="e">
        <f>VLOOKUP($A38&amp;$D$28&amp;H$30,#REF!,12,0)</f>
        <v>#REF!</v>
      </c>
      <c r="I38" s="62" t="e">
        <f>VLOOKUP($A38&amp;$D$28&amp;I$30,#REF!,12,0)</f>
        <v>#REF!</v>
      </c>
      <c r="J38" s="62" t="e">
        <f>VLOOKUP($A38&amp;$D$28&amp;J$30,#REF!,12,0)</f>
        <v>#REF!</v>
      </c>
      <c r="K38" s="62" t="e">
        <f>VLOOKUP($A38&amp;$D$28&amp;K$30,#REF!,12,0)</f>
        <v>#REF!</v>
      </c>
      <c r="L38" s="62" t="e">
        <f>VLOOKUP($A38&amp;$D$28&amp;L$30,#REF!,12,0)</f>
        <v>#REF!</v>
      </c>
      <c r="M38" s="62" t="e">
        <f>VLOOKUP($A38&amp;$D$28&amp;M$30,#REF!,12,0)</f>
        <v>#REF!</v>
      </c>
      <c r="N38" s="62" t="e">
        <f>VLOOKUP($A38&amp;$D$28&amp;N$30,#REF!,12,0)</f>
        <v>#REF!</v>
      </c>
      <c r="O38" s="62" t="e">
        <f>VLOOKUP($A38&amp;$D$28&amp;O$30,#REF!,12,0)</f>
        <v>#REF!</v>
      </c>
      <c r="P38" s="62" t="e">
        <f>VLOOKUP($A38&amp;$D$28&amp;P$30,#REF!,12,0)</f>
        <v>#REF!</v>
      </c>
      <c r="Q38" s="62" t="e">
        <f>VLOOKUP($A38&amp;$D$28&amp;Q$30,#REF!,12,0)</f>
        <v>#REF!</v>
      </c>
      <c r="R38" s="62" t="e">
        <f>VLOOKUP($A38&amp;$D$28&amp;R$30,#REF!,12,0)</f>
        <v>#REF!</v>
      </c>
      <c r="S38" s="62" t="e">
        <f>VLOOKUP($A38&amp;$D$28&amp;S$30,#REF!,12,0)</f>
        <v>#REF!</v>
      </c>
      <c r="T38" s="62" t="e">
        <f>VLOOKUP($A38&amp;$D$28&amp;T$30,#REF!,12,0)</f>
        <v>#REF!</v>
      </c>
      <c r="U38" s="62" t="e">
        <f>VLOOKUP($A38&amp;$D$28&amp;U$30,#REF!,12,0)</f>
        <v>#REF!</v>
      </c>
      <c r="V38" s="62" t="e">
        <f>VLOOKUP($A38&amp;$D$28&amp;V$30,#REF!,12,0)</f>
        <v>#REF!</v>
      </c>
      <c r="W38" s="62" t="e">
        <f>VLOOKUP($A38&amp;$D$28&amp;W$30,#REF!,12,0)</f>
        <v>#REF!</v>
      </c>
      <c r="X38" s="62" t="e">
        <f>VLOOKUP($A38&amp;$D$28&amp;X$30,#REF!,12,0)</f>
        <v>#REF!</v>
      </c>
      <c r="Y38" s="62" t="e">
        <f>VLOOKUP($A38&amp;$D$28&amp;Y$30,#REF!,12,0)</f>
        <v>#REF!</v>
      </c>
      <c r="Z38" s="19"/>
      <c r="AA38" s="12" t="e">
        <f>+(Y38/X38)-1</f>
        <v>#REF!</v>
      </c>
      <c r="AB38" s="12" t="e">
        <v>#N/A</v>
      </c>
      <c r="AD38" s="19"/>
    </row>
    <row r="39" spans="1:30">
      <c r="A39" s="6" t="s">
        <v>7</v>
      </c>
      <c r="B39" s="7">
        <v>0.59</v>
      </c>
      <c r="C39" s="62" t="e">
        <f>VLOOKUP($A39&amp;$D$28&amp;C$30,#REF!,12,0)</f>
        <v>#REF!</v>
      </c>
      <c r="D39" s="62" t="e">
        <f>VLOOKUP($A39&amp;$D$28&amp;D$30,#REF!,12,0)</f>
        <v>#REF!</v>
      </c>
      <c r="E39" s="62" t="e">
        <f>VLOOKUP($A39&amp;$D$28&amp;E$30,#REF!,12,0)</f>
        <v>#REF!</v>
      </c>
      <c r="F39" s="62" t="e">
        <f>VLOOKUP($A39&amp;$D$28&amp;F$30,#REF!,12,0)</f>
        <v>#REF!</v>
      </c>
      <c r="G39" s="62" t="e">
        <f>VLOOKUP($A39&amp;$D$28&amp;G$30,#REF!,12,0)</f>
        <v>#REF!</v>
      </c>
      <c r="H39" s="62" t="e">
        <f>VLOOKUP($A39&amp;$D$28&amp;H$30,#REF!,12,0)</f>
        <v>#REF!</v>
      </c>
      <c r="I39" s="62" t="e">
        <f>VLOOKUP($A39&amp;$D$28&amp;I$30,#REF!,12,0)</f>
        <v>#REF!</v>
      </c>
      <c r="J39" s="62" t="e">
        <f>VLOOKUP($A39&amp;$D$28&amp;J$30,#REF!,12,0)</f>
        <v>#REF!</v>
      </c>
      <c r="K39" s="62" t="e">
        <f>VLOOKUP($A39&amp;$D$28&amp;K$30,#REF!,12,0)</f>
        <v>#REF!</v>
      </c>
      <c r="L39" s="62" t="e">
        <f>VLOOKUP($A39&amp;$D$28&amp;L$30,#REF!,12,0)</f>
        <v>#REF!</v>
      </c>
      <c r="M39" s="62" t="e">
        <f>VLOOKUP($A39&amp;$D$28&amp;M$30,#REF!,12,0)</f>
        <v>#REF!</v>
      </c>
      <c r="N39" s="62" t="e">
        <f>VLOOKUP($A39&amp;$D$28&amp;N$30,#REF!,12,0)</f>
        <v>#REF!</v>
      </c>
      <c r="O39" s="62" t="e">
        <f>VLOOKUP($A39&amp;$D$28&amp;O$30,#REF!,12,0)</f>
        <v>#REF!</v>
      </c>
      <c r="P39" s="62" t="e">
        <f>VLOOKUP($A39&amp;$D$28&amp;P$30,#REF!,12,0)</f>
        <v>#REF!</v>
      </c>
      <c r="Q39" s="62" t="e">
        <f>VLOOKUP($A39&amp;$D$28&amp;Q$30,#REF!,12,0)</f>
        <v>#REF!</v>
      </c>
      <c r="R39" s="62" t="e">
        <f>VLOOKUP($A39&amp;$D$28&amp;R$30,#REF!,12,0)</f>
        <v>#REF!</v>
      </c>
      <c r="S39" s="62" t="e">
        <f>VLOOKUP($A39&amp;$D$28&amp;S$30,#REF!,12,0)</f>
        <v>#REF!</v>
      </c>
      <c r="T39" s="62" t="e">
        <f>VLOOKUP($A39&amp;$D$28&amp;T$30,#REF!,12,0)</f>
        <v>#REF!</v>
      </c>
      <c r="U39" s="62" t="e">
        <f>VLOOKUP($A39&amp;$D$28&amp;U$30,#REF!,12,0)</f>
        <v>#REF!</v>
      </c>
      <c r="V39" s="62" t="e">
        <f>VLOOKUP($A39&amp;$D$28&amp;V$30,#REF!,12,0)</f>
        <v>#REF!</v>
      </c>
      <c r="W39" s="62" t="e">
        <f>VLOOKUP($A39&amp;$D$28&amp;W$30,#REF!,12,0)</f>
        <v>#REF!</v>
      </c>
      <c r="X39" s="62" t="e">
        <f>VLOOKUP($A39&amp;$D$28&amp;X$30,#REF!,12,0)</f>
        <v>#REF!</v>
      </c>
      <c r="Y39" s="62" t="e">
        <f>VLOOKUP($A39&amp;$D$28&amp;Y$30,#REF!,12,0)</f>
        <v>#REF!</v>
      </c>
      <c r="Z39" s="19"/>
      <c r="AA39" s="12" t="e">
        <f>+(Y39/X39)-1</f>
        <v>#REF!</v>
      </c>
      <c r="AB39" s="12" t="e">
        <v>#N/A</v>
      </c>
      <c r="AD39" s="19"/>
    </row>
    <row r="40" spans="1:30">
      <c r="A40" s="6" t="s">
        <v>8</v>
      </c>
      <c r="B40" s="7">
        <v>0.36</v>
      </c>
      <c r="C40" s="62" t="e">
        <f>VLOOKUP($A40&amp;$D$28&amp;C$30,#REF!,12,0)</f>
        <v>#REF!</v>
      </c>
      <c r="D40" s="62" t="e">
        <f>VLOOKUP($A40&amp;$D$28&amp;D$30,#REF!,12,0)</f>
        <v>#REF!</v>
      </c>
      <c r="E40" s="62" t="e">
        <f>VLOOKUP($A40&amp;$D$28&amp;E$30,#REF!,12,0)</f>
        <v>#REF!</v>
      </c>
      <c r="F40" s="62" t="e">
        <f>VLOOKUP($A40&amp;$D$28&amp;F$30,#REF!,12,0)</f>
        <v>#REF!</v>
      </c>
      <c r="G40" s="62" t="e">
        <f>VLOOKUP($A40&amp;$D$28&amp;G$30,#REF!,12,0)</f>
        <v>#REF!</v>
      </c>
      <c r="H40" s="62" t="e">
        <f>VLOOKUP($A40&amp;$D$28&amp;H$30,#REF!,12,0)</f>
        <v>#REF!</v>
      </c>
      <c r="I40" s="62" t="e">
        <f>VLOOKUP($A40&amp;$D$28&amp;I$30,#REF!,12,0)</f>
        <v>#REF!</v>
      </c>
      <c r="J40" s="62" t="e">
        <f>VLOOKUP($A40&amp;$D$28&amp;J$30,#REF!,12,0)</f>
        <v>#REF!</v>
      </c>
      <c r="K40" s="62" t="e">
        <f>VLOOKUP($A40&amp;$D$28&amp;K$30,#REF!,12,0)</f>
        <v>#REF!</v>
      </c>
      <c r="L40" s="62" t="e">
        <f>VLOOKUP($A40&amp;$D$28&amp;L$30,#REF!,12,0)</f>
        <v>#REF!</v>
      </c>
      <c r="M40" s="62" t="e">
        <f>VLOOKUP($A40&amp;$D$28&amp;M$30,#REF!,12,0)</f>
        <v>#REF!</v>
      </c>
      <c r="N40" s="62" t="e">
        <f>VLOOKUP($A40&amp;$D$28&amp;N$30,#REF!,12,0)</f>
        <v>#REF!</v>
      </c>
      <c r="O40" s="62" t="e">
        <f>VLOOKUP($A40&amp;$D$28&amp;O$30,#REF!,12,0)</f>
        <v>#REF!</v>
      </c>
      <c r="P40" s="62" t="e">
        <f>VLOOKUP($A40&amp;$D$28&amp;P$30,#REF!,12,0)</f>
        <v>#REF!</v>
      </c>
      <c r="Q40" s="62" t="e">
        <f>VLOOKUP($A40&amp;$D$28&amp;Q$30,#REF!,12,0)</f>
        <v>#REF!</v>
      </c>
      <c r="R40" s="62" t="e">
        <f>VLOOKUP($A40&amp;$D$28&amp;R$30,#REF!,12,0)</f>
        <v>#REF!</v>
      </c>
      <c r="S40" s="62" t="e">
        <f>VLOOKUP($A40&amp;$D$28&amp;S$30,#REF!,12,0)</f>
        <v>#REF!</v>
      </c>
      <c r="T40" s="62" t="e">
        <f>VLOOKUP($A40&amp;$D$28&amp;T$30,#REF!,12,0)</f>
        <v>#REF!</v>
      </c>
      <c r="U40" s="62" t="e">
        <f>VLOOKUP($A40&amp;$D$28&amp;U$30,#REF!,12,0)</f>
        <v>#REF!</v>
      </c>
      <c r="V40" s="62" t="e">
        <f>VLOOKUP($A40&amp;$D$28&amp;V$30,#REF!,12,0)</f>
        <v>#REF!</v>
      </c>
      <c r="W40" s="62" t="e">
        <f>VLOOKUP($A40&amp;$D$28&amp;W$30,#REF!,12,0)</f>
        <v>#REF!</v>
      </c>
      <c r="X40" s="62" t="e">
        <f>VLOOKUP($A40&amp;$D$28&amp;X$30,#REF!,12,0)</f>
        <v>#REF!</v>
      </c>
      <c r="Y40" s="62" t="e">
        <f>VLOOKUP($A40&amp;$D$28&amp;Y$30,#REF!,12,0)</f>
        <v>#REF!</v>
      </c>
      <c r="Z40" s="19"/>
      <c r="AA40" s="12" t="e">
        <f>+(Y40/X40)-1</f>
        <v>#REF!</v>
      </c>
      <c r="AB40" s="12" t="e">
        <v>#N/A</v>
      </c>
      <c r="AD40" s="19"/>
    </row>
    <row r="41" spans="1:30">
      <c r="A41" s="10" t="s">
        <v>3</v>
      </c>
      <c r="B41" s="15">
        <v>100</v>
      </c>
      <c r="C41" s="44">
        <v>602.94939999999997</v>
      </c>
      <c r="D41" s="45">
        <v>636.02660000000003</v>
      </c>
      <c r="E41" s="45">
        <v>647.21</v>
      </c>
      <c r="F41" s="45">
        <v>577.85149999999999</v>
      </c>
      <c r="G41" s="44">
        <v>558.66930000000002</v>
      </c>
      <c r="H41" s="44">
        <v>542.38499999999999</v>
      </c>
      <c r="I41" s="44">
        <v>547.96730000000002</v>
      </c>
      <c r="J41" s="44">
        <v>545.24249999999995</v>
      </c>
      <c r="K41" s="44">
        <v>539.04629999999997</v>
      </c>
      <c r="L41" s="44">
        <v>535.11339999999996</v>
      </c>
      <c r="M41" s="44">
        <v>542.11109999999996</v>
      </c>
      <c r="N41" s="44">
        <v>527.88250000000005</v>
      </c>
      <c r="O41" s="44">
        <v>529.93499999999995</v>
      </c>
      <c r="P41" s="44">
        <v>556.03679999999997</v>
      </c>
      <c r="Q41" s="44">
        <v>550.13930000000005</v>
      </c>
      <c r="R41" s="44">
        <v>540.89980000000003</v>
      </c>
      <c r="S41" s="44">
        <v>543.97789999999998</v>
      </c>
      <c r="T41" s="48">
        <v>549.6268</v>
      </c>
      <c r="U41" s="44">
        <v>566.2604</v>
      </c>
      <c r="V41" s="44">
        <v>555.03110000000004</v>
      </c>
      <c r="W41" s="44">
        <v>560.64670000000001</v>
      </c>
      <c r="X41" s="44">
        <v>561.64670000000001</v>
      </c>
      <c r="Y41" s="44">
        <v>562.64670000000001</v>
      </c>
      <c r="Z41" s="19"/>
      <c r="AA41" s="66">
        <f>+(Y41/X41)-1</f>
        <v>1.7804787244366516E-3</v>
      </c>
      <c r="AB41" s="66">
        <v>1.3051726168162636E-2</v>
      </c>
      <c r="AD41" s="19"/>
    </row>
    <row r="42" spans="1:30">
      <c r="A42" s="16" t="s">
        <v>71</v>
      </c>
      <c r="B42" s="17"/>
      <c r="C42" s="32">
        <v>-6.5744997636276059E-2</v>
      </c>
      <c r="D42" s="32">
        <v>3.2984423023412202E-3</v>
      </c>
      <c r="E42" s="32">
        <v>6.0102909636140733E-2</v>
      </c>
      <c r="F42" s="32">
        <v>-1.8423890296138667E-2</v>
      </c>
      <c r="G42" s="32">
        <v>-3.1181473826155659E-2</v>
      </c>
      <c r="H42" s="32">
        <v>-5.9982537098267508E-2</v>
      </c>
      <c r="I42" s="32">
        <v>-6.3744520955433925E-2</v>
      </c>
      <c r="J42" s="32">
        <v>-6.7903700691171243E-2</v>
      </c>
      <c r="K42" s="32">
        <v>-7.7138594686692374E-2</v>
      </c>
      <c r="L42" s="32">
        <v>-8.3748527031224596E-2</v>
      </c>
      <c r="M42" s="32">
        <v>-7.5867492237684631E-2</v>
      </c>
      <c r="N42" s="32">
        <v>-9.9407609277006204E-2</v>
      </c>
      <c r="O42" s="32">
        <v>-8.8921351718290298E-2</v>
      </c>
      <c r="P42" s="32">
        <v>-4.2140942043715435E-2</v>
      </c>
      <c r="Q42" s="32">
        <v>-8.5811886787028668E-2</v>
      </c>
      <c r="R42" s="32">
        <v>-9.6633979134224557E-2</v>
      </c>
      <c r="S42" s="32">
        <v>-8.0172792502562595E-2</v>
      </c>
      <c r="T42" s="32">
        <v>-7.5186871793767263E-2</v>
      </c>
      <c r="U42" s="32">
        <v>-4.9614498831697773E-2</v>
      </c>
      <c r="V42" s="32">
        <v>-4.2634363912753104E-2</v>
      </c>
      <c r="W42" s="32">
        <v>7.9967795693232091E-3</v>
      </c>
      <c r="X42" s="32">
        <v>1.1515659719558258E-2</v>
      </c>
      <c r="Y42" s="32">
        <v>1.5034539869793299E-2</v>
      </c>
      <c r="Z42" s="19"/>
      <c r="AD42" s="19"/>
    </row>
    <row r="43" spans="1:30">
      <c r="A43" s="244" t="s">
        <v>25</v>
      </c>
      <c r="B43" s="245"/>
      <c r="C43" s="245"/>
      <c r="D43" s="245"/>
      <c r="E43" s="49"/>
      <c r="F43" s="49"/>
      <c r="G43" s="49"/>
      <c r="H43" s="49"/>
      <c r="Z43" s="19"/>
      <c r="AD43" s="19"/>
    </row>
    <row r="44" spans="1:30">
      <c r="B44" s="22"/>
      <c r="C44" s="22"/>
    </row>
    <row r="46" spans="1:30">
      <c r="A46" t="s">
        <v>34</v>
      </c>
      <c r="C46" s="21">
        <f t="shared" ref="C46:X46" si="6">+C25</f>
        <v>453.4246</v>
      </c>
      <c r="D46" s="21" t="e">
        <f t="shared" si="6"/>
        <v>#REF!</v>
      </c>
      <c r="E46" s="21" t="e">
        <f t="shared" si="6"/>
        <v>#REF!</v>
      </c>
      <c r="F46" s="21" t="e">
        <f t="shared" si="6"/>
        <v>#REF!</v>
      </c>
      <c r="G46" s="21" t="e">
        <f t="shared" si="6"/>
        <v>#REF!</v>
      </c>
      <c r="H46" s="21" t="e">
        <f t="shared" si="6"/>
        <v>#REF!</v>
      </c>
      <c r="I46" s="21" t="e">
        <f t="shared" si="6"/>
        <v>#REF!</v>
      </c>
      <c r="J46" s="21" t="e">
        <f t="shared" si="6"/>
        <v>#REF!</v>
      </c>
      <c r="K46" s="21" t="e">
        <f t="shared" si="6"/>
        <v>#REF!</v>
      </c>
      <c r="L46" s="21" t="e">
        <f t="shared" si="6"/>
        <v>#REF!</v>
      </c>
      <c r="M46" s="21" t="e">
        <f t="shared" si="6"/>
        <v>#REF!</v>
      </c>
      <c r="N46" s="21" t="e">
        <f t="shared" si="6"/>
        <v>#REF!</v>
      </c>
      <c r="O46" s="21" t="e">
        <f t="shared" si="6"/>
        <v>#REF!</v>
      </c>
      <c r="P46" s="21" t="e">
        <f t="shared" si="6"/>
        <v>#REF!</v>
      </c>
      <c r="Q46" s="21" t="e">
        <f t="shared" si="6"/>
        <v>#REF!</v>
      </c>
      <c r="R46" s="21" t="e">
        <f t="shared" si="6"/>
        <v>#REF!</v>
      </c>
      <c r="S46" s="21" t="e">
        <f t="shared" si="6"/>
        <v>#REF!</v>
      </c>
      <c r="T46" s="21" t="e">
        <f t="shared" si="6"/>
        <v>#REF!</v>
      </c>
      <c r="U46" s="21" t="e">
        <f t="shared" si="6"/>
        <v>#REF!</v>
      </c>
      <c r="V46" s="21" t="e">
        <f t="shared" si="6"/>
        <v>#REF!</v>
      </c>
      <c r="W46" s="21" t="e">
        <f t="shared" si="6"/>
        <v>#REF!</v>
      </c>
      <c r="X46" s="21" t="e">
        <f t="shared" si="6"/>
        <v>#REF!</v>
      </c>
      <c r="Y46" s="21" t="e">
        <f>+Y25</f>
        <v>#REF!</v>
      </c>
    </row>
    <row r="47" spans="1:30">
      <c r="A47" t="s">
        <v>37</v>
      </c>
      <c r="C47" s="21" t="e">
        <f t="shared" ref="C47:X47" si="7">MAX(C9:C24)</f>
        <v>#REF!</v>
      </c>
      <c r="D47" s="21" t="e">
        <f t="shared" si="7"/>
        <v>#REF!</v>
      </c>
      <c r="E47" s="21" t="e">
        <f t="shared" si="7"/>
        <v>#REF!</v>
      </c>
      <c r="F47" s="21" t="e">
        <f t="shared" si="7"/>
        <v>#REF!</v>
      </c>
      <c r="G47" s="21" t="e">
        <f t="shared" si="7"/>
        <v>#REF!</v>
      </c>
      <c r="H47" s="21" t="e">
        <f t="shared" si="7"/>
        <v>#REF!</v>
      </c>
      <c r="I47" s="21" t="e">
        <f t="shared" si="7"/>
        <v>#REF!</v>
      </c>
      <c r="J47" s="21" t="e">
        <f t="shared" si="7"/>
        <v>#REF!</v>
      </c>
      <c r="K47" s="21" t="e">
        <f t="shared" si="7"/>
        <v>#REF!</v>
      </c>
      <c r="L47" s="21" t="e">
        <f t="shared" si="7"/>
        <v>#REF!</v>
      </c>
      <c r="M47" s="21" t="e">
        <f t="shared" si="7"/>
        <v>#REF!</v>
      </c>
      <c r="N47" s="21" t="e">
        <f t="shared" si="7"/>
        <v>#REF!</v>
      </c>
      <c r="O47" s="21" t="e">
        <f t="shared" si="7"/>
        <v>#REF!</v>
      </c>
      <c r="P47" s="21" t="e">
        <f t="shared" si="7"/>
        <v>#REF!</v>
      </c>
      <c r="Q47" s="21" t="e">
        <f t="shared" si="7"/>
        <v>#REF!</v>
      </c>
      <c r="R47" s="21" t="e">
        <f t="shared" si="7"/>
        <v>#REF!</v>
      </c>
      <c r="S47" s="21" t="e">
        <f t="shared" si="7"/>
        <v>#REF!</v>
      </c>
      <c r="T47" s="21" t="e">
        <f t="shared" si="7"/>
        <v>#REF!</v>
      </c>
      <c r="U47" s="21" t="e">
        <f t="shared" si="7"/>
        <v>#REF!</v>
      </c>
      <c r="V47" s="21" t="e">
        <f t="shared" si="7"/>
        <v>#REF!</v>
      </c>
      <c r="W47" s="21" t="e">
        <f t="shared" si="7"/>
        <v>#REF!</v>
      </c>
      <c r="X47" s="21" t="e">
        <f t="shared" si="7"/>
        <v>#REF!</v>
      </c>
      <c r="Y47" s="21" t="e">
        <f>MAX(Y9:Y24)</f>
        <v>#REF!</v>
      </c>
    </row>
    <row r="48" spans="1:30">
      <c r="A48" t="s">
        <v>33</v>
      </c>
      <c r="C48" s="21" t="e">
        <f t="shared" ref="C48:X48" si="8">MIN(C9:C24)</f>
        <v>#REF!</v>
      </c>
      <c r="D48" s="21" t="e">
        <f t="shared" si="8"/>
        <v>#REF!</v>
      </c>
      <c r="E48" s="21" t="e">
        <f t="shared" si="8"/>
        <v>#REF!</v>
      </c>
      <c r="F48" s="21" t="e">
        <f t="shared" si="8"/>
        <v>#REF!</v>
      </c>
      <c r="G48" s="21" t="e">
        <f t="shared" si="8"/>
        <v>#REF!</v>
      </c>
      <c r="H48" s="21" t="e">
        <f t="shared" si="8"/>
        <v>#REF!</v>
      </c>
      <c r="I48" s="21" t="e">
        <f t="shared" si="8"/>
        <v>#REF!</v>
      </c>
      <c r="J48" s="21" t="e">
        <f t="shared" si="8"/>
        <v>#REF!</v>
      </c>
      <c r="K48" s="21" t="e">
        <f t="shared" si="8"/>
        <v>#REF!</v>
      </c>
      <c r="L48" s="21" t="e">
        <f t="shared" si="8"/>
        <v>#REF!</v>
      </c>
      <c r="M48" s="21" t="e">
        <f t="shared" si="8"/>
        <v>#REF!</v>
      </c>
      <c r="N48" s="21" t="e">
        <f t="shared" si="8"/>
        <v>#REF!</v>
      </c>
      <c r="O48" s="21" t="e">
        <f t="shared" si="8"/>
        <v>#REF!</v>
      </c>
      <c r="P48" s="21" t="e">
        <f t="shared" si="8"/>
        <v>#REF!</v>
      </c>
      <c r="Q48" s="21" t="e">
        <f t="shared" si="8"/>
        <v>#REF!</v>
      </c>
      <c r="R48" s="21" t="e">
        <f t="shared" si="8"/>
        <v>#REF!</v>
      </c>
      <c r="S48" s="21" t="e">
        <f t="shared" si="8"/>
        <v>#REF!</v>
      </c>
      <c r="T48" s="21" t="e">
        <f t="shared" si="8"/>
        <v>#REF!</v>
      </c>
      <c r="U48" s="21" t="e">
        <f t="shared" si="8"/>
        <v>#REF!</v>
      </c>
      <c r="V48" s="21" t="e">
        <f t="shared" si="8"/>
        <v>#REF!</v>
      </c>
      <c r="W48" s="21" t="e">
        <f t="shared" si="8"/>
        <v>#REF!</v>
      </c>
      <c r="X48" s="21" t="e">
        <f t="shared" si="8"/>
        <v>#REF!</v>
      </c>
      <c r="Y48" s="21" t="e">
        <f>MIN(Y9:Y24)</f>
        <v>#REF!</v>
      </c>
    </row>
    <row r="49" spans="1: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1" spans="1:25">
      <c r="A51" t="s">
        <v>35</v>
      </c>
      <c r="C51" s="21">
        <f t="shared" ref="C51:X51" si="9">+C41</f>
        <v>602.94939999999997</v>
      </c>
      <c r="D51" s="21">
        <f t="shared" si="9"/>
        <v>636.02660000000003</v>
      </c>
      <c r="E51" s="21">
        <f t="shared" si="9"/>
        <v>647.21</v>
      </c>
      <c r="F51" s="21">
        <f t="shared" si="9"/>
        <v>577.85149999999999</v>
      </c>
      <c r="G51" s="21">
        <f t="shared" si="9"/>
        <v>558.66930000000002</v>
      </c>
      <c r="H51" s="21">
        <f t="shared" si="9"/>
        <v>542.38499999999999</v>
      </c>
      <c r="I51" s="21">
        <f t="shared" si="9"/>
        <v>547.96730000000002</v>
      </c>
      <c r="J51" s="21">
        <f t="shared" si="9"/>
        <v>545.24249999999995</v>
      </c>
      <c r="K51" s="21">
        <f t="shared" si="9"/>
        <v>539.04629999999997</v>
      </c>
      <c r="L51" s="21">
        <f t="shared" si="9"/>
        <v>535.11339999999996</v>
      </c>
      <c r="M51" s="21">
        <f t="shared" si="9"/>
        <v>542.11109999999996</v>
      </c>
      <c r="N51" s="21">
        <f t="shared" si="9"/>
        <v>527.88250000000005</v>
      </c>
      <c r="O51" s="21">
        <f t="shared" si="9"/>
        <v>529.93499999999995</v>
      </c>
      <c r="P51" s="21">
        <f t="shared" si="9"/>
        <v>556.03679999999997</v>
      </c>
      <c r="Q51" s="21">
        <f t="shared" si="9"/>
        <v>550.13930000000005</v>
      </c>
      <c r="R51" s="21">
        <f t="shared" si="9"/>
        <v>540.89980000000003</v>
      </c>
      <c r="S51" s="21">
        <f t="shared" si="9"/>
        <v>543.97789999999998</v>
      </c>
      <c r="T51" s="21">
        <f t="shared" si="9"/>
        <v>549.6268</v>
      </c>
      <c r="U51" s="21">
        <f t="shared" si="9"/>
        <v>566.2604</v>
      </c>
      <c r="V51" s="21">
        <f t="shared" si="9"/>
        <v>555.03110000000004</v>
      </c>
      <c r="W51" s="21">
        <f t="shared" si="9"/>
        <v>560.64670000000001</v>
      </c>
      <c r="X51" s="21">
        <f t="shared" si="9"/>
        <v>561.64670000000001</v>
      </c>
      <c r="Y51" s="21">
        <f>+Y41</f>
        <v>562.64670000000001</v>
      </c>
    </row>
    <row r="52" spans="1:25">
      <c r="A52" t="s">
        <v>32</v>
      </c>
      <c r="C52" s="21" t="e">
        <f t="shared" ref="C52:X52" si="10">MAX(C34:C40)</f>
        <v>#REF!</v>
      </c>
      <c r="D52" s="21" t="e">
        <f t="shared" si="10"/>
        <v>#REF!</v>
      </c>
      <c r="E52" s="21" t="e">
        <f t="shared" si="10"/>
        <v>#REF!</v>
      </c>
      <c r="F52" s="21" t="e">
        <f t="shared" si="10"/>
        <v>#REF!</v>
      </c>
      <c r="G52" s="21" t="e">
        <f t="shared" si="10"/>
        <v>#REF!</v>
      </c>
      <c r="H52" s="21" t="e">
        <f t="shared" si="10"/>
        <v>#REF!</v>
      </c>
      <c r="I52" s="21" t="e">
        <f t="shared" si="10"/>
        <v>#REF!</v>
      </c>
      <c r="J52" s="21" t="e">
        <f t="shared" si="10"/>
        <v>#REF!</v>
      </c>
      <c r="K52" s="21" t="e">
        <f t="shared" si="10"/>
        <v>#REF!</v>
      </c>
      <c r="L52" s="21" t="e">
        <f t="shared" si="10"/>
        <v>#REF!</v>
      </c>
      <c r="M52" s="21" t="e">
        <f t="shared" si="10"/>
        <v>#REF!</v>
      </c>
      <c r="N52" s="21" t="e">
        <f t="shared" si="10"/>
        <v>#REF!</v>
      </c>
      <c r="O52" s="21" t="e">
        <f t="shared" si="10"/>
        <v>#REF!</v>
      </c>
      <c r="P52" s="21" t="e">
        <f t="shared" si="10"/>
        <v>#REF!</v>
      </c>
      <c r="Q52" s="21" t="e">
        <f t="shared" si="10"/>
        <v>#REF!</v>
      </c>
      <c r="R52" s="21" t="e">
        <f t="shared" si="10"/>
        <v>#REF!</v>
      </c>
      <c r="S52" s="21" t="e">
        <f t="shared" si="10"/>
        <v>#REF!</v>
      </c>
      <c r="T52" s="21" t="e">
        <f t="shared" si="10"/>
        <v>#REF!</v>
      </c>
      <c r="U52" s="21" t="e">
        <f t="shared" si="10"/>
        <v>#REF!</v>
      </c>
      <c r="V52" s="21" t="e">
        <f t="shared" si="10"/>
        <v>#REF!</v>
      </c>
      <c r="W52" s="21" t="e">
        <f t="shared" si="10"/>
        <v>#REF!</v>
      </c>
      <c r="X52" s="21" t="e">
        <f t="shared" si="10"/>
        <v>#REF!</v>
      </c>
      <c r="Y52" s="21" t="e">
        <f>MAX(Y34:Y40)</f>
        <v>#REF!</v>
      </c>
    </row>
    <row r="53" spans="1:25">
      <c r="A53" t="s">
        <v>38</v>
      </c>
      <c r="C53" s="21" t="e">
        <f t="shared" ref="C53:X53" si="11">MIN(C34:C40)</f>
        <v>#REF!</v>
      </c>
      <c r="D53" s="21" t="e">
        <f t="shared" si="11"/>
        <v>#REF!</v>
      </c>
      <c r="E53" s="21" t="e">
        <f t="shared" si="11"/>
        <v>#REF!</v>
      </c>
      <c r="F53" s="21" t="e">
        <f t="shared" si="11"/>
        <v>#REF!</v>
      </c>
      <c r="G53" s="21" t="e">
        <f t="shared" si="11"/>
        <v>#REF!</v>
      </c>
      <c r="H53" s="21" t="e">
        <f t="shared" si="11"/>
        <v>#REF!</v>
      </c>
      <c r="I53" s="21" t="e">
        <f t="shared" si="11"/>
        <v>#REF!</v>
      </c>
      <c r="J53" s="21" t="e">
        <f t="shared" si="11"/>
        <v>#REF!</v>
      </c>
      <c r="K53" s="21" t="e">
        <f t="shared" si="11"/>
        <v>#REF!</v>
      </c>
      <c r="L53" s="21" t="e">
        <f t="shared" si="11"/>
        <v>#REF!</v>
      </c>
      <c r="M53" s="21" t="e">
        <f t="shared" si="11"/>
        <v>#REF!</v>
      </c>
      <c r="N53" s="21" t="e">
        <f t="shared" si="11"/>
        <v>#REF!</v>
      </c>
      <c r="O53" s="21" t="e">
        <f t="shared" si="11"/>
        <v>#REF!</v>
      </c>
      <c r="P53" s="21" t="e">
        <f t="shared" si="11"/>
        <v>#REF!</v>
      </c>
      <c r="Q53" s="21" t="e">
        <f t="shared" si="11"/>
        <v>#REF!</v>
      </c>
      <c r="R53" s="21" t="e">
        <f t="shared" si="11"/>
        <v>#REF!</v>
      </c>
      <c r="S53" s="21" t="e">
        <f t="shared" si="11"/>
        <v>#REF!</v>
      </c>
      <c r="T53" s="21" t="e">
        <f t="shared" si="11"/>
        <v>#REF!</v>
      </c>
      <c r="U53" s="21" t="e">
        <f t="shared" si="11"/>
        <v>#REF!</v>
      </c>
      <c r="V53" s="21" t="e">
        <f t="shared" si="11"/>
        <v>#REF!</v>
      </c>
      <c r="W53" s="21" t="e">
        <f t="shared" si="11"/>
        <v>#REF!</v>
      </c>
      <c r="X53" s="21" t="e">
        <f t="shared" si="11"/>
        <v>#REF!</v>
      </c>
      <c r="Y53" s="21" t="e">
        <f>MIN(Y34:Y40)</f>
        <v>#REF!</v>
      </c>
    </row>
    <row r="54" spans="1:25">
      <c r="A54" t="s">
        <v>35</v>
      </c>
    </row>
    <row r="55" spans="1: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>
      <c r="A56" t="s">
        <v>39</v>
      </c>
      <c r="C56" s="22" t="e">
        <f t="shared" ref="C56:X56" si="12">+C15-C40</f>
        <v>#REF!</v>
      </c>
      <c r="D56" s="22" t="e">
        <f t="shared" si="12"/>
        <v>#REF!</v>
      </c>
      <c r="E56" s="22" t="e">
        <f t="shared" si="12"/>
        <v>#REF!</v>
      </c>
      <c r="F56" s="22" t="e">
        <f t="shared" si="12"/>
        <v>#REF!</v>
      </c>
      <c r="G56" s="22" t="e">
        <f t="shared" si="12"/>
        <v>#REF!</v>
      </c>
      <c r="H56" s="22" t="e">
        <f t="shared" si="12"/>
        <v>#REF!</v>
      </c>
      <c r="I56" s="22" t="e">
        <f t="shared" si="12"/>
        <v>#REF!</v>
      </c>
      <c r="J56" s="22" t="e">
        <f t="shared" si="12"/>
        <v>#REF!</v>
      </c>
      <c r="K56" s="22" t="e">
        <f t="shared" si="12"/>
        <v>#REF!</v>
      </c>
      <c r="L56" s="22" t="e">
        <f t="shared" si="12"/>
        <v>#REF!</v>
      </c>
      <c r="M56" s="22" t="e">
        <f t="shared" si="12"/>
        <v>#REF!</v>
      </c>
      <c r="N56" s="22" t="e">
        <f t="shared" si="12"/>
        <v>#REF!</v>
      </c>
      <c r="O56" s="22" t="e">
        <f t="shared" si="12"/>
        <v>#REF!</v>
      </c>
      <c r="P56" s="22" t="e">
        <f t="shared" si="12"/>
        <v>#REF!</v>
      </c>
      <c r="Q56" s="22" t="e">
        <f t="shared" si="12"/>
        <v>#REF!</v>
      </c>
      <c r="R56" s="22" t="e">
        <f t="shared" si="12"/>
        <v>#REF!</v>
      </c>
      <c r="S56" s="22" t="e">
        <f t="shared" si="12"/>
        <v>#REF!</v>
      </c>
      <c r="T56" s="22" t="e">
        <f t="shared" si="12"/>
        <v>#REF!</v>
      </c>
      <c r="U56" s="22" t="e">
        <f t="shared" si="12"/>
        <v>#REF!</v>
      </c>
      <c r="V56" s="22" t="e">
        <f t="shared" si="12"/>
        <v>#REF!</v>
      </c>
      <c r="W56" s="22" t="e">
        <f t="shared" si="12"/>
        <v>#REF!</v>
      </c>
      <c r="X56" s="22" t="e">
        <f t="shared" si="12"/>
        <v>#REF!</v>
      </c>
      <c r="Y56" s="22" t="e">
        <f>+Y15-Y40</f>
        <v>#REF!</v>
      </c>
    </row>
    <row r="62" spans="1:25">
      <c r="B62" s="50">
        <v>2010</v>
      </c>
      <c r="C62" s="50">
        <v>2011</v>
      </c>
      <c r="D62" s="50">
        <v>2012</v>
      </c>
      <c r="E62" s="50">
        <v>2013</v>
      </c>
    </row>
    <row r="63" spans="1:25" ht="21.75" customHeight="1">
      <c r="A63" s="51" t="s">
        <v>72</v>
      </c>
      <c r="B63" s="52"/>
      <c r="C63" s="52"/>
      <c r="D63" s="52"/>
      <c r="E63" s="53"/>
    </row>
    <row r="64" spans="1:25" ht="20.399999999999999">
      <c r="A64" s="54" t="s">
        <v>26</v>
      </c>
      <c r="B64" s="54" t="s">
        <v>9</v>
      </c>
      <c r="C64" s="54" t="s">
        <v>9</v>
      </c>
      <c r="D64" s="54" t="s">
        <v>9</v>
      </c>
      <c r="E64" s="54" t="s">
        <v>9</v>
      </c>
    </row>
    <row r="65" spans="1:5">
      <c r="A65" s="6" t="s">
        <v>10</v>
      </c>
      <c r="B65" s="7">
        <v>0.26</v>
      </c>
      <c r="C65" s="7">
        <v>0.53</v>
      </c>
      <c r="D65" s="7">
        <v>0.53</v>
      </c>
      <c r="E65" s="7">
        <v>0.46</v>
      </c>
    </row>
    <row r="66" spans="1:5">
      <c r="A66" s="6" t="s">
        <v>49</v>
      </c>
      <c r="B66" s="7"/>
      <c r="C66" s="7"/>
      <c r="D66" s="7"/>
      <c r="E66" s="7">
        <v>0.26</v>
      </c>
    </row>
    <row r="67" spans="1:5">
      <c r="A67" s="6" t="s">
        <v>11</v>
      </c>
      <c r="B67" s="55">
        <v>5.79</v>
      </c>
      <c r="C67" s="55">
        <v>6.68</v>
      </c>
      <c r="D67" s="55">
        <v>6.67</v>
      </c>
      <c r="E67" s="55">
        <v>6.87</v>
      </c>
    </row>
    <row r="68" spans="1:5">
      <c r="A68" s="6" t="s">
        <v>48</v>
      </c>
      <c r="B68" s="7"/>
      <c r="C68" s="7"/>
      <c r="D68" s="7">
        <v>0.12</v>
      </c>
      <c r="E68" s="7">
        <v>0.1</v>
      </c>
    </row>
    <row r="69" spans="1:5">
      <c r="A69" s="6" t="s">
        <v>12</v>
      </c>
      <c r="B69" s="7">
        <v>9.3800000000000008</v>
      </c>
      <c r="C69" s="7">
        <v>8.43</v>
      </c>
      <c r="D69" s="7">
        <v>8.42</v>
      </c>
      <c r="E69" s="7">
        <v>8.19</v>
      </c>
    </row>
    <row r="70" spans="1:5">
      <c r="A70" s="6" t="s">
        <v>13</v>
      </c>
      <c r="B70" s="56">
        <v>7.56</v>
      </c>
      <c r="C70" s="56">
        <v>4.6500000000000004</v>
      </c>
      <c r="D70" s="56">
        <v>4.6399999999999997</v>
      </c>
      <c r="E70" s="56">
        <v>4.6900000000000004</v>
      </c>
    </row>
    <row r="71" spans="1:5">
      <c r="A71" s="6" t="s">
        <v>14</v>
      </c>
      <c r="B71" s="7">
        <v>16.2</v>
      </c>
      <c r="C71" s="7">
        <v>17.91</v>
      </c>
      <c r="D71" s="7">
        <v>17.89</v>
      </c>
      <c r="E71" s="7">
        <v>17.739999999999998</v>
      </c>
    </row>
    <row r="72" spans="1:5">
      <c r="A72" s="6" t="s">
        <v>22</v>
      </c>
      <c r="B72" s="7"/>
      <c r="C72" s="7"/>
      <c r="D72" s="7"/>
      <c r="E72" s="7">
        <v>0.43</v>
      </c>
    </row>
    <row r="73" spans="1:5">
      <c r="A73" s="6" t="s">
        <v>15</v>
      </c>
      <c r="B73" s="7">
        <v>2.14</v>
      </c>
      <c r="C73" s="7">
        <v>2.3199999999999998</v>
      </c>
      <c r="D73" s="7">
        <v>2.3199999999999998</v>
      </c>
      <c r="E73" s="7">
        <v>2.19</v>
      </c>
    </row>
    <row r="74" spans="1:5">
      <c r="A74" s="6" t="s">
        <v>16</v>
      </c>
      <c r="B74" s="7">
        <v>0.86</v>
      </c>
      <c r="C74" s="7">
        <v>1.28</v>
      </c>
      <c r="D74" s="7">
        <v>1.28</v>
      </c>
      <c r="E74" s="7">
        <v>1.28</v>
      </c>
    </row>
    <row r="75" spans="1:5">
      <c r="A75" s="6" t="s">
        <v>17</v>
      </c>
      <c r="B75" s="7">
        <v>0.14000000000000001</v>
      </c>
      <c r="C75" s="7">
        <v>0.17</v>
      </c>
      <c r="D75" s="7">
        <v>0.17</v>
      </c>
      <c r="E75" s="7">
        <v>0.12</v>
      </c>
    </row>
    <row r="76" spans="1:5">
      <c r="A76" s="6" t="s">
        <v>4</v>
      </c>
      <c r="B76" s="7">
        <v>13.15</v>
      </c>
      <c r="C76" s="7">
        <v>7.52</v>
      </c>
      <c r="D76" s="7">
        <v>7.51</v>
      </c>
      <c r="E76" s="7">
        <v>7.47</v>
      </c>
    </row>
    <row r="77" spans="1:5">
      <c r="A77" s="6" t="s">
        <v>18</v>
      </c>
      <c r="B77" s="7">
        <v>0.56000000000000005</v>
      </c>
      <c r="C77" s="7">
        <v>0.94</v>
      </c>
      <c r="D77" s="7">
        <v>0.94</v>
      </c>
      <c r="E77" s="7">
        <v>0.95</v>
      </c>
    </row>
    <row r="78" spans="1:5">
      <c r="A78" s="14" t="s">
        <v>5</v>
      </c>
      <c r="B78" s="13">
        <v>92.87</v>
      </c>
      <c r="C78" s="13">
        <v>92.87</v>
      </c>
      <c r="D78" s="13">
        <v>92.87</v>
      </c>
      <c r="E78" s="13">
        <v>92.87</v>
      </c>
    </row>
    <row r="79" spans="1:5">
      <c r="A79" s="14" t="s">
        <v>6</v>
      </c>
      <c r="B79" s="13">
        <v>7.13</v>
      </c>
      <c r="C79" s="13">
        <v>7.13</v>
      </c>
      <c r="D79" s="13">
        <v>7.13</v>
      </c>
      <c r="E79" s="13">
        <v>7.13</v>
      </c>
    </row>
    <row r="80" spans="1:5">
      <c r="A80" s="6" t="s">
        <v>19</v>
      </c>
      <c r="B80" s="7">
        <v>43.96</v>
      </c>
      <c r="C80" s="7">
        <v>49.57</v>
      </c>
      <c r="D80" s="7">
        <v>49.51</v>
      </c>
      <c r="E80" s="7">
        <v>49.25</v>
      </c>
    </row>
    <row r="81" spans="1:5">
      <c r="A81" s="23" t="s">
        <v>1</v>
      </c>
      <c r="B81" s="57">
        <f>SUM(B65:B80)-B78-B79</f>
        <v>100</v>
      </c>
      <c r="C81" s="57">
        <f>SUM(C65:C80)-C78-C79</f>
        <v>100</v>
      </c>
      <c r="D81" s="57">
        <f>SUM(D65:D80)-D78-D79</f>
        <v>100</v>
      </c>
      <c r="E81" s="57">
        <f>SUM(E65:E80)-E78-E79</f>
        <v>100</v>
      </c>
    </row>
    <row r="82" spans="1:5">
      <c r="A82" s="8"/>
      <c r="B82" s="8"/>
      <c r="C82" s="8"/>
      <c r="D82" s="8"/>
      <c r="E82" s="8"/>
    </row>
    <row r="83" spans="1:5" ht="22.8">
      <c r="A83" s="31" t="s">
        <v>2</v>
      </c>
      <c r="B83" s="24"/>
      <c r="C83" s="24"/>
      <c r="D83" s="24"/>
      <c r="E83" s="24"/>
    </row>
    <row r="84" spans="1:5" ht="20.399999999999999">
      <c r="A84" s="1" t="s">
        <v>26</v>
      </c>
      <c r="B84" s="1" t="s">
        <v>9</v>
      </c>
      <c r="C84" s="1" t="s">
        <v>9</v>
      </c>
      <c r="D84" s="1" t="s">
        <v>9</v>
      </c>
      <c r="E84" s="1" t="s">
        <v>9</v>
      </c>
    </row>
    <row r="85" spans="1:5">
      <c r="A85" s="58" t="s">
        <v>46</v>
      </c>
      <c r="B85" s="4"/>
      <c r="C85" s="7">
        <v>4.7699999999999996</v>
      </c>
      <c r="D85" s="7">
        <v>4.7699999999999996</v>
      </c>
      <c r="E85" s="7">
        <v>5.86</v>
      </c>
    </row>
    <row r="86" spans="1:5">
      <c r="A86" s="6" t="s">
        <v>20</v>
      </c>
      <c r="B86" s="55">
        <v>23.21</v>
      </c>
      <c r="C86" s="55">
        <v>31.88</v>
      </c>
      <c r="D86" s="55">
        <v>31.88</v>
      </c>
      <c r="E86" s="55">
        <v>33.75</v>
      </c>
    </row>
    <row r="87" spans="1:5">
      <c r="A87" s="6" t="s">
        <v>13</v>
      </c>
      <c r="B87" s="56">
        <v>52.3</v>
      </c>
      <c r="C87" s="56">
        <v>35.6</v>
      </c>
      <c r="D87" s="56">
        <v>35.6</v>
      </c>
      <c r="E87" s="56">
        <v>39.549999999999997</v>
      </c>
    </row>
    <row r="88" spans="1:5">
      <c r="A88" s="6" t="s">
        <v>21</v>
      </c>
      <c r="B88" s="7">
        <v>19.37</v>
      </c>
      <c r="C88" s="7">
        <v>18.66</v>
      </c>
      <c r="D88" s="7">
        <v>18.66</v>
      </c>
      <c r="E88" s="7">
        <v>12.51</v>
      </c>
    </row>
    <row r="89" spans="1:5">
      <c r="A89" s="6" t="s">
        <v>22</v>
      </c>
      <c r="B89" s="7">
        <v>0.93</v>
      </c>
      <c r="C89" s="7">
        <v>0.92</v>
      </c>
      <c r="D89" s="7">
        <v>0.92</v>
      </c>
      <c r="E89" s="7"/>
    </row>
    <row r="90" spans="1:5">
      <c r="A90" s="6" t="s">
        <v>23</v>
      </c>
      <c r="B90" s="7">
        <v>0.26</v>
      </c>
      <c r="C90" s="7">
        <v>0.28999999999999998</v>
      </c>
      <c r="D90" s="7">
        <v>0.28999999999999998</v>
      </c>
      <c r="E90" s="7">
        <v>0.38</v>
      </c>
    </row>
    <row r="91" spans="1:5">
      <c r="A91" s="6" t="s">
        <v>24</v>
      </c>
      <c r="B91" s="55">
        <v>3.64</v>
      </c>
      <c r="C91" s="55">
        <v>6.88</v>
      </c>
      <c r="D91" s="55">
        <v>6.88</v>
      </c>
      <c r="E91" s="55">
        <v>7</v>
      </c>
    </row>
    <row r="92" spans="1:5">
      <c r="A92" s="6" t="s">
        <v>7</v>
      </c>
      <c r="B92" s="7">
        <v>0.26</v>
      </c>
      <c r="C92" s="7">
        <v>0.59</v>
      </c>
      <c r="D92" s="7">
        <v>0.59</v>
      </c>
      <c r="E92" s="7">
        <v>0.59</v>
      </c>
    </row>
    <row r="93" spans="1:5">
      <c r="A93" s="6" t="s">
        <v>8</v>
      </c>
      <c r="B93" s="7">
        <v>0.03</v>
      </c>
      <c r="C93" s="7">
        <v>0.41</v>
      </c>
      <c r="D93" s="7">
        <v>0.41</v>
      </c>
      <c r="E93" s="7">
        <v>0.36</v>
      </c>
    </row>
    <row r="94" spans="1:5">
      <c r="A94" s="23" t="s">
        <v>3</v>
      </c>
      <c r="B94" s="59">
        <f>SUM(B86:B93)</f>
        <v>100.00000000000001</v>
      </c>
      <c r="C94" s="59">
        <f>SUM(C85:C93)</f>
        <v>100</v>
      </c>
      <c r="D94" s="59">
        <f>SUM(D85:D93)</f>
        <v>100</v>
      </c>
      <c r="E94" s="57">
        <f>SUM(E85:E93)</f>
        <v>100</v>
      </c>
    </row>
  </sheetData>
  <mergeCells count="2">
    <mergeCell ref="A2:B3"/>
    <mergeCell ref="A43:D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2"/>
    <pageSetUpPr fitToPage="1"/>
  </sheetPr>
  <dimension ref="A1:BC4"/>
  <sheetViews>
    <sheetView workbookViewId="0"/>
  </sheetViews>
  <sheetFormatPr defaultColWidth="11.5546875" defaultRowHeight="13.2"/>
  <cols>
    <col min="1" max="1" width="8.88671875" customWidth="1"/>
    <col min="2" max="2" width="9.88671875" customWidth="1"/>
    <col min="3" max="5" width="12.5546875" customWidth="1"/>
    <col min="6" max="6" width="12.88671875" customWidth="1"/>
    <col min="7" max="28" width="11.5546875" customWidth="1"/>
    <col min="29" max="40" width="19.44140625" customWidth="1"/>
    <col min="41" max="55" width="11.5546875" hidden="1" customWidth="1"/>
    <col min="56" max="204" width="9.109375" customWidth="1"/>
  </cols>
  <sheetData>
    <row r="1" spans="1:45" ht="12.75" customHeight="1">
      <c r="A1" s="19"/>
      <c r="B1" s="19"/>
      <c r="C1" s="19"/>
      <c r="D1" s="19"/>
    </row>
    <row r="2" spans="1:45" ht="26.25" customHeight="1">
      <c r="A2" s="246"/>
      <c r="B2" s="246"/>
      <c r="C2" s="35"/>
      <c r="D2" s="35"/>
      <c r="E2" s="29"/>
      <c r="F2" s="29"/>
      <c r="G2" s="60" t="s">
        <v>73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V2" s="61"/>
      <c r="W2" s="61"/>
      <c r="X2" s="61"/>
      <c r="Y2" s="61"/>
      <c r="Z2" s="61"/>
      <c r="AA2" s="61"/>
      <c r="AB2" s="61"/>
      <c r="AC2" s="61"/>
      <c r="AD2" s="61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ht="15.75" customHeight="1">
      <c r="A3" s="246"/>
      <c r="B3" s="246"/>
      <c r="C3" s="35"/>
      <c r="D3" s="35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45" ht="24.6">
      <c r="C4" s="35"/>
      <c r="D4" s="35"/>
      <c r="E4" s="29"/>
      <c r="F4" s="29"/>
      <c r="G4" s="60" t="s">
        <v>78</v>
      </c>
      <c r="H4" s="29"/>
      <c r="I4" s="29"/>
      <c r="J4" s="29"/>
      <c r="K4" s="29"/>
    </row>
  </sheetData>
  <mergeCells count="1">
    <mergeCell ref="A2:B3"/>
  </mergeCells>
  <pageMargins left="0.75" right="0.75" top="0.64" bottom="0.39" header="0.5" footer="0.5"/>
  <pageSetup paperSize="9" scale="2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P47"/>
  <sheetViews>
    <sheetView topLeftCell="A10" zoomScale="55" zoomScaleNormal="55" workbookViewId="0">
      <selection activeCell="U26" sqref="U26"/>
    </sheetView>
  </sheetViews>
  <sheetFormatPr defaultColWidth="9.109375" defaultRowHeight="13.2"/>
  <cols>
    <col min="1" max="5" width="14.88671875" style="50" customWidth="1"/>
    <col min="6" max="9" width="21.5546875" style="50" customWidth="1"/>
    <col min="10" max="15" width="14.88671875" style="50" customWidth="1"/>
    <col min="16" max="16" width="14.88671875" style="73" customWidth="1"/>
    <col min="17" max="16384" width="9.109375" style="50"/>
  </cols>
  <sheetData>
    <row r="1" spans="1:16" customFormat="1" ht="42" customHeight="1">
      <c r="A1" s="218" t="s">
        <v>79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customFormat="1" ht="42" customHeight="1">
      <c r="A2" s="218" t="s">
        <v>103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customFormat="1" ht="42" customHeight="1">
      <c r="A3" s="218" t="s">
        <v>80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customFormat="1" ht="42" customHeight="1">
      <c r="A4" s="219"/>
      <c r="B4" s="219"/>
      <c r="C4" s="218"/>
      <c r="D4" s="218"/>
      <c r="E4" s="219"/>
      <c r="F4" s="219"/>
      <c r="G4" s="219"/>
      <c r="H4" s="219"/>
      <c r="I4" s="219"/>
      <c r="J4" s="219"/>
      <c r="K4" s="219"/>
      <c r="L4" s="220"/>
      <c r="M4" s="219"/>
      <c r="N4" s="219"/>
      <c r="O4" s="219"/>
      <c r="P4" s="219"/>
    </row>
    <row r="5" spans="1:16" customFormat="1" ht="15.75" customHeight="1">
      <c r="A5" s="219"/>
      <c r="B5" s="219"/>
      <c r="C5" s="218"/>
      <c r="D5" s="218"/>
      <c r="E5" s="222"/>
      <c r="F5" s="232" t="s">
        <v>104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customFormat="1" ht="15.75" customHeight="1">
      <c r="A6" s="219"/>
      <c r="B6" s="219"/>
      <c r="C6" s="218"/>
      <c r="D6" s="218"/>
      <c r="E6" s="222"/>
      <c r="F6" s="232" t="s">
        <v>131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customFormat="1" ht="15.75" customHeight="1">
      <c r="A7" s="219"/>
      <c r="B7" s="219"/>
      <c r="C7" s="218"/>
      <c r="D7" s="218"/>
      <c r="E7" s="222"/>
      <c r="F7" s="232" t="s">
        <v>105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pans="1:16" customFormat="1" ht="15.75" customHeight="1">
      <c r="A8" s="219"/>
      <c r="B8" s="219"/>
      <c r="C8" s="218"/>
      <c r="D8" s="218"/>
      <c r="E8" s="222"/>
      <c r="F8" s="232" t="s">
        <v>106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customFormat="1" ht="15.75" customHeight="1">
      <c r="A9" s="219"/>
      <c r="B9" s="219"/>
      <c r="C9" s="218"/>
      <c r="D9" s="218"/>
      <c r="E9" s="222"/>
      <c r="F9" s="232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customFormat="1" ht="24.6">
      <c r="A10" s="221"/>
      <c r="B10" s="219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9"/>
    </row>
    <row r="11" spans="1:16" ht="26.2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</row>
    <row r="12" spans="1:16" ht="26.2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</row>
    <row r="13" spans="1:16" ht="26.2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26.2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26.25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26.25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6.2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26.2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26.2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15.6">
      <c r="A23" s="223" t="s">
        <v>81</v>
      </c>
      <c r="B23" s="224"/>
      <c r="C23" s="224"/>
      <c r="D23" s="224"/>
      <c r="E23" s="224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ht="15.6">
      <c r="A24" s="224"/>
      <c r="B24" s="223" t="s">
        <v>82</v>
      </c>
      <c r="C24" s="223"/>
      <c r="D24" s="224"/>
      <c r="E24" s="224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16.2" thickBot="1">
      <c r="A25" s="223" t="s">
        <v>83</v>
      </c>
      <c r="B25" s="223"/>
      <c r="C25" s="223"/>
      <c r="D25" s="224"/>
      <c r="E25" s="22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ht="21.6" thickBot="1">
      <c r="A26" s="223"/>
      <c r="B26" s="225">
        <v>2013</v>
      </c>
      <c r="C26" s="226">
        <v>47</v>
      </c>
      <c r="D26" s="224"/>
      <c r="E26" s="224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15">
      <c r="A27" s="224"/>
      <c r="B27" s="224"/>
      <c r="C27" s="224"/>
      <c r="D27" s="224"/>
      <c r="E27" s="224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15">
      <c r="A28" s="224"/>
      <c r="B28" s="224"/>
      <c r="C28" s="224"/>
      <c r="D28" s="224"/>
      <c r="E28" s="224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15">
      <c r="A29" s="224"/>
      <c r="B29" s="224"/>
      <c r="C29" s="224"/>
      <c r="D29" s="224"/>
      <c r="E29" s="224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1:16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1:16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13.8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46.5" customHeight="1" thickTop="1">
      <c r="A35" s="222"/>
      <c r="B35" s="222"/>
      <c r="C35" s="222"/>
      <c r="D35" s="222"/>
      <c r="E35" s="222"/>
      <c r="F35" s="227" t="s">
        <v>85</v>
      </c>
      <c r="G35" s="228">
        <v>47</v>
      </c>
      <c r="H35" s="229" t="s">
        <v>142</v>
      </c>
      <c r="I35" s="229" t="s">
        <v>143</v>
      </c>
      <c r="J35" s="247" t="s">
        <v>128</v>
      </c>
      <c r="K35" s="248"/>
      <c r="L35" s="222"/>
      <c r="M35" s="222"/>
      <c r="N35" s="222"/>
      <c r="O35" s="222"/>
      <c r="P35" s="222"/>
    </row>
    <row r="36" spans="1:16" ht="29.25" customHeight="1">
      <c r="A36" s="222"/>
      <c r="B36" s="222"/>
      <c r="C36" s="222"/>
      <c r="D36" s="222"/>
      <c r="E36" s="222"/>
      <c r="F36" s="233" t="s">
        <v>107</v>
      </c>
      <c r="G36" s="234">
        <v>484.03645918087409</v>
      </c>
      <c r="H36" s="235">
        <v>2.3247333304889928E-3</v>
      </c>
      <c r="I36" s="236">
        <v>4.6568230622354045E-2</v>
      </c>
      <c r="J36" s="251">
        <v>3.0873547329640649E-2</v>
      </c>
      <c r="K36" s="252"/>
      <c r="L36" s="222"/>
      <c r="M36" s="222"/>
      <c r="N36" s="222"/>
      <c r="O36" s="222"/>
      <c r="P36" s="222"/>
    </row>
    <row r="37" spans="1:16" ht="29.25" customHeight="1" thickBot="1">
      <c r="A37" s="222"/>
      <c r="B37" s="222"/>
      <c r="C37" s="222"/>
      <c r="D37" s="222"/>
      <c r="E37" s="222"/>
      <c r="F37" s="237" t="s">
        <v>113</v>
      </c>
      <c r="G37" s="238">
        <v>592.66074924885356</v>
      </c>
      <c r="H37" s="239">
        <v>5.6048891795796862E-3</v>
      </c>
      <c r="I37" s="239">
        <v>-6.5668035188618412E-2</v>
      </c>
      <c r="J37" s="249">
        <v>-5.4510308132758256E-2</v>
      </c>
      <c r="K37" s="250"/>
      <c r="L37" s="222"/>
      <c r="M37" s="222"/>
      <c r="N37" s="222"/>
      <c r="O37" s="222"/>
      <c r="P37" s="222"/>
    </row>
    <row r="38" spans="1:16" ht="13.8" thickTop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>
      <c r="A39" s="222"/>
      <c r="B39" s="230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>
      <c r="A40" s="222"/>
      <c r="B40" s="230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1:16">
      <c r="A41" s="222"/>
      <c r="B41" s="222"/>
      <c r="C41" s="222"/>
      <c r="D41" s="222"/>
      <c r="E41" s="222"/>
      <c r="F41" s="221" t="s">
        <v>141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16">
      <c r="A42" s="222"/>
      <c r="B42" s="222"/>
      <c r="C42" s="222"/>
      <c r="D42" s="222"/>
      <c r="E42" s="222"/>
      <c r="F42" s="231" t="s">
        <v>84</v>
      </c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1:16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1:16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1:16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1:16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1:16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</sheetData>
  <mergeCells count="3">
    <mergeCell ref="J35:K35"/>
    <mergeCell ref="J37:K37"/>
    <mergeCell ref="J36:K36"/>
  </mergeCells>
  <hyperlinks>
    <hyperlink ref="F42" r:id="rId1"/>
  </hyperlinks>
  <pageMargins left="0.59055118110236227" right="0.39370078740157483" top="0.39370078740157483" bottom="0" header="0.31496062992125984" footer="0"/>
  <pageSetup paperSize="9" scale="5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W506"/>
  <sheetViews>
    <sheetView topLeftCell="A97" zoomScale="60" zoomScaleNormal="60" workbookViewId="0">
      <selection activeCell="S501" sqref="S501"/>
    </sheetView>
  </sheetViews>
  <sheetFormatPr defaultRowHeight="13.2" outlineLevelRow="1" outlineLevelCol="2"/>
  <cols>
    <col min="1" max="1" width="19.6640625" customWidth="1"/>
    <col min="2" max="2" width="7.33203125" customWidth="1"/>
    <col min="3" max="3" width="11" customWidth="1"/>
    <col min="4" max="4" width="9.33203125" customWidth="1"/>
    <col min="5" max="5" width="9.33203125" hidden="1" customWidth="1" outlineLevel="1"/>
    <col min="6" max="6" width="9.33203125" customWidth="1" collapsed="1"/>
    <col min="7" max="7" width="9.33203125" hidden="1" customWidth="1" outlineLevel="1"/>
    <col min="8" max="8" width="10.33203125" customWidth="1" collapsed="1"/>
    <col min="9" max="9" width="9.33203125" hidden="1" customWidth="1" outlineLevel="1"/>
    <col min="10" max="10" width="10.33203125" customWidth="1" collapsed="1"/>
    <col min="11" max="11" width="11" customWidth="1"/>
    <col min="12" max="13" width="9.33203125" customWidth="1"/>
    <col min="14" max="14" width="9.88671875" customWidth="1"/>
    <col min="15" max="15" width="9.33203125" customWidth="1"/>
    <col min="16" max="16" width="9.33203125" hidden="1" customWidth="1" outlineLevel="1"/>
    <col min="17" max="17" width="9.33203125" customWidth="1" collapsed="1"/>
    <col min="18" max="18" width="9.33203125" customWidth="1"/>
    <col min="19" max="19" width="10.33203125" customWidth="1"/>
    <col min="20" max="20" width="9.33203125" customWidth="1"/>
    <col min="21" max="21" width="9.33203125" hidden="1" customWidth="1" outlineLevel="1"/>
    <col min="22" max="22" width="10.33203125" customWidth="1" collapsed="1"/>
    <col min="23" max="23" width="9.33203125" hidden="1" customWidth="1" outlineLevel="2"/>
    <col min="24" max="24" width="9.33203125" hidden="1" customWidth="1" outlineLevel="1"/>
    <col min="25" max="25" width="9.33203125" customWidth="1" collapsed="1"/>
    <col min="26" max="26" width="9.33203125" hidden="1" customWidth="1" outlineLevel="1"/>
    <col min="27" max="27" width="9.33203125" customWidth="1" collapsed="1"/>
    <col min="28" max="29" width="10.33203125" customWidth="1"/>
    <col min="30" max="30" width="9.33203125" customWidth="1"/>
    <col min="31" max="31" width="9.33203125" hidden="1" customWidth="1" outlineLevel="1"/>
    <col min="32" max="32" width="9.33203125" customWidth="1" collapsed="1"/>
    <col min="33" max="33" width="10.33203125" customWidth="1"/>
    <col min="34" max="34" width="9.33203125" hidden="1" customWidth="1" outlineLevel="1"/>
    <col min="35" max="35" width="9.33203125" customWidth="1" collapsed="1"/>
    <col min="36" max="37" width="9.33203125" customWidth="1"/>
    <col min="38" max="38" width="10.88671875" customWidth="1"/>
    <col min="39" max="39" width="9.33203125" hidden="1" customWidth="1" outlineLevel="1"/>
    <col min="40" max="40" width="10.33203125" customWidth="1" collapsed="1"/>
    <col min="41" max="41" width="10.33203125" customWidth="1"/>
    <col min="42" max="42" width="10.44140625" customWidth="1"/>
    <col min="43" max="43" width="2.6640625" customWidth="1"/>
    <col min="44" max="44" width="12.6640625" customWidth="1"/>
    <col min="45" max="45" width="8.6640625" customWidth="1"/>
    <col min="48" max="50" width="11.88671875" customWidth="1"/>
  </cols>
  <sheetData>
    <row r="1" spans="1:49" s="50" customFormat="1">
      <c r="A1" s="89" t="s">
        <v>86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2"/>
      <c r="AJ1" s="92"/>
      <c r="AK1" s="93"/>
      <c r="AL1" s="90"/>
      <c r="AM1" s="94"/>
      <c r="AN1" s="94"/>
      <c r="AO1" s="94"/>
      <c r="AP1" s="94"/>
      <c r="AQ1" s="94"/>
      <c r="AR1" s="187" t="s">
        <v>140</v>
      </c>
      <c r="AS1" s="188">
        <f>COVER!G35</f>
        <v>47</v>
      </c>
    </row>
    <row r="2" spans="1:49" s="50" customFormat="1" ht="11.25" customHeight="1">
      <c r="A2" s="95" t="s">
        <v>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3"/>
      <c r="AL2" s="90"/>
      <c r="AM2" s="90"/>
      <c r="AN2" s="90"/>
      <c r="AO2" s="90"/>
      <c r="AP2" s="96"/>
      <c r="AQ2" s="96"/>
      <c r="AR2" s="97"/>
      <c r="AS2" s="90"/>
    </row>
    <row r="3" spans="1:49" s="50" customFormat="1" ht="11.25" customHeight="1">
      <c r="A3" s="98" t="s">
        <v>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3"/>
      <c r="AL3" s="90"/>
      <c r="AM3" s="90"/>
      <c r="AN3" s="90"/>
      <c r="AO3" s="90"/>
      <c r="AP3" s="99"/>
      <c r="AQ3" s="99"/>
      <c r="AR3" s="100"/>
      <c r="AS3" s="90"/>
    </row>
    <row r="4" spans="1:49" s="70" customFormat="1" ht="22.3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58" t="s">
        <v>124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</row>
    <row r="5" spans="1:49" s="70" customFormat="1" ht="2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</row>
    <row r="6" spans="1:49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256" t="s">
        <v>125</v>
      </c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</row>
    <row r="7" spans="1:49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3" t="s">
        <v>74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</row>
    <row r="8" spans="1:49" ht="22.8">
      <c r="A8" s="271" t="s">
        <v>121</v>
      </c>
      <c r="B8" s="272"/>
      <c r="C8" s="272"/>
      <c r="D8" s="102"/>
      <c r="E8" s="102"/>
      <c r="F8" s="104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267" t="s">
        <v>144</v>
      </c>
      <c r="AM8" s="268"/>
      <c r="AN8" s="268"/>
      <c r="AO8" s="268"/>
      <c r="AP8" s="268"/>
      <c r="AQ8" s="102"/>
      <c r="AR8" s="102"/>
      <c r="AS8" s="105"/>
    </row>
    <row r="9" spans="1:49" ht="15" customHeight="1" thickBot="1">
      <c r="A9" s="106" t="s">
        <v>1</v>
      </c>
      <c r="B9" s="106"/>
      <c r="C9" s="259" t="s">
        <v>89</v>
      </c>
      <c r="D9" s="260"/>
      <c r="E9" s="260"/>
      <c r="F9" s="260"/>
      <c r="G9" s="260"/>
      <c r="H9" s="260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268"/>
      <c r="AM9" s="268"/>
      <c r="AN9" s="268"/>
      <c r="AO9" s="268"/>
      <c r="AP9" s="268"/>
      <c r="AQ9" s="102"/>
      <c r="AR9" s="102"/>
      <c r="AS9" s="105"/>
    </row>
    <row r="10" spans="1:49" s="71" customFormat="1" ht="18.75" customHeight="1" thickBot="1">
      <c r="A10" s="269">
        <v>2013</v>
      </c>
      <c r="B10" s="270"/>
      <c r="C10" s="107" t="s">
        <v>10</v>
      </c>
      <c r="D10" s="107" t="s">
        <v>46</v>
      </c>
      <c r="E10" s="107" t="s">
        <v>46</v>
      </c>
      <c r="F10" s="107" t="s">
        <v>90</v>
      </c>
      <c r="G10" s="107" t="s">
        <v>90</v>
      </c>
      <c r="H10" s="107" t="s">
        <v>49</v>
      </c>
      <c r="I10" s="107" t="s">
        <v>49</v>
      </c>
      <c r="J10" s="107" t="s">
        <v>11</v>
      </c>
      <c r="K10" s="107" t="s">
        <v>48</v>
      </c>
      <c r="L10" s="107" t="s">
        <v>20</v>
      </c>
      <c r="M10" s="107" t="s">
        <v>13</v>
      </c>
      <c r="N10" s="107" t="s">
        <v>14</v>
      </c>
      <c r="O10" s="107" t="s">
        <v>115</v>
      </c>
      <c r="P10" s="107" t="s">
        <v>115</v>
      </c>
      <c r="Q10" s="107" t="s">
        <v>12</v>
      </c>
      <c r="R10" s="107" t="s">
        <v>21</v>
      </c>
      <c r="S10" s="107" t="s">
        <v>22</v>
      </c>
      <c r="T10" s="107" t="s">
        <v>91</v>
      </c>
      <c r="U10" s="107" t="s">
        <v>91</v>
      </c>
      <c r="V10" s="107" t="s">
        <v>92</v>
      </c>
      <c r="W10" s="107" t="s">
        <v>92</v>
      </c>
      <c r="X10" s="107" t="s">
        <v>93</v>
      </c>
      <c r="Y10" s="107" t="s">
        <v>23</v>
      </c>
      <c r="Z10" s="107" t="s">
        <v>23</v>
      </c>
      <c r="AA10" s="107" t="s">
        <v>94</v>
      </c>
      <c r="AB10" s="107" t="s">
        <v>15</v>
      </c>
      <c r="AC10" s="107" t="s">
        <v>16</v>
      </c>
      <c r="AD10" s="107" t="s">
        <v>17</v>
      </c>
      <c r="AE10" s="107" t="s">
        <v>17</v>
      </c>
      <c r="AF10" s="107" t="s">
        <v>24</v>
      </c>
      <c r="AG10" s="107" t="s">
        <v>4</v>
      </c>
      <c r="AH10" s="107" t="s">
        <v>4</v>
      </c>
      <c r="AI10" s="107" t="s">
        <v>7</v>
      </c>
      <c r="AJ10" s="107" t="s">
        <v>8</v>
      </c>
      <c r="AK10" s="107" t="s">
        <v>95</v>
      </c>
      <c r="AL10" s="107" t="s">
        <v>18</v>
      </c>
      <c r="AM10" s="107" t="s">
        <v>18</v>
      </c>
      <c r="AN10" s="107" t="s">
        <v>6</v>
      </c>
      <c r="AO10" s="107" t="s">
        <v>5</v>
      </c>
      <c r="AP10" s="107" t="s">
        <v>19</v>
      </c>
      <c r="AQ10" s="102"/>
      <c r="AR10" s="107" t="s">
        <v>148</v>
      </c>
      <c r="AS10" s="105"/>
    </row>
    <row r="11" spans="1:49" s="71" customFormat="1" ht="76.5" hidden="1" customHeight="1" outlineLevel="1">
      <c r="A11" s="261" t="s">
        <v>117</v>
      </c>
      <c r="B11" s="262"/>
      <c r="C11" s="108">
        <v>0.53</v>
      </c>
      <c r="D11" s="108" t="s">
        <v>118</v>
      </c>
      <c r="E11" s="108" t="s">
        <v>118</v>
      </c>
      <c r="F11" s="108" t="s">
        <v>118</v>
      </c>
      <c r="G11" s="108" t="s">
        <v>118</v>
      </c>
      <c r="H11" s="108" t="s">
        <v>118</v>
      </c>
      <c r="I11" s="108" t="s">
        <v>118</v>
      </c>
      <c r="J11" s="108">
        <v>6.67</v>
      </c>
      <c r="K11" s="108">
        <v>0.12</v>
      </c>
      <c r="L11" s="108" t="s">
        <v>118</v>
      </c>
      <c r="M11" s="108">
        <v>4.6399999999999997</v>
      </c>
      <c r="N11" s="108">
        <v>17.89</v>
      </c>
      <c r="O11" s="108"/>
      <c r="P11" s="108"/>
      <c r="Q11" s="108">
        <v>8.42</v>
      </c>
      <c r="R11" s="108" t="s">
        <v>118</v>
      </c>
      <c r="S11" s="108" t="s">
        <v>118</v>
      </c>
      <c r="T11" s="108" t="s">
        <v>118</v>
      </c>
      <c r="U11" s="108" t="s">
        <v>118</v>
      </c>
      <c r="V11" s="108" t="s">
        <v>118</v>
      </c>
      <c r="W11" s="108" t="s">
        <v>118</v>
      </c>
      <c r="X11" s="108" t="s">
        <v>118</v>
      </c>
      <c r="Y11" s="108" t="s">
        <v>118</v>
      </c>
      <c r="Z11" s="108" t="s">
        <v>118</v>
      </c>
      <c r="AA11" s="108" t="s">
        <v>118</v>
      </c>
      <c r="AB11" s="108">
        <v>2.3199999999999998</v>
      </c>
      <c r="AC11" s="108">
        <v>1.28</v>
      </c>
      <c r="AD11" s="108">
        <v>0.17</v>
      </c>
      <c r="AE11" s="108"/>
      <c r="AF11" s="108" t="s">
        <v>118</v>
      </c>
      <c r="AG11" s="108">
        <v>7.51</v>
      </c>
      <c r="AH11" s="108"/>
      <c r="AI11" s="108" t="s">
        <v>118</v>
      </c>
      <c r="AJ11" s="108" t="s">
        <v>118</v>
      </c>
      <c r="AK11" s="108" t="s">
        <v>118</v>
      </c>
      <c r="AL11" s="108">
        <v>0.94</v>
      </c>
      <c r="AM11" s="108"/>
      <c r="AN11" s="108"/>
      <c r="AO11" s="108"/>
      <c r="AP11" s="108">
        <v>49.51</v>
      </c>
      <c r="AQ11" s="102"/>
      <c r="AR11" s="109">
        <v>100</v>
      </c>
      <c r="AS11" s="105"/>
    </row>
    <row r="12" spans="1:49" s="71" customFormat="1" ht="76.5" hidden="1" customHeight="1" outlineLevel="1">
      <c r="A12" s="263" t="s">
        <v>116</v>
      </c>
      <c r="B12" s="264"/>
      <c r="C12" s="110">
        <v>0.46</v>
      </c>
      <c r="D12" s="110" t="s">
        <v>118</v>
      </c>
      <c r="E12" s="110" t="s">
        <v>118</v>
      </c>
      <c r="F12" s="110" t="s">
        <v>118</v>
      </c>
      <c r="G12" s="110" t="s">
        <v>118</v>
      </c>
      <c r="H12" s="110">
        <v>0.26</v>
      </c>
      <c r="I12" s="110"/>
      <c r="J12" s="110">
        <v>6.87</v>
      </c>
      <c r="K12" s="110">
        <v>0.1</v>
      </c>
      <c r="L12" s="110" t="s">
        <v>118</v>
      </c>
      <c r="M12" s="110">
        <v>4.6900000000000004</v>
      </c>
      <c r="N12" s="110">
        <v>17.739999999999998</v>
      </c>
      <c r="O12" s="110" t="s">
        <v>118</v>
      </c>
      <c r="P12" s="110" t="s">
        <v>118</v>
      </c>
      <c r="Q12" s="110">
        <v>8.19</v>
      </c>
      <c r="R12" s="110" t="s">
        <v>118</v>
      </c>
      <c r="S12" s="110">
        <v>0.43</v>
      </c>
      <c r="T12" s="110" t="s">
        <v>118</v>
      </c>
      <c r="U12" s="110" t="s">
        <v>118</v>
      </c>
      <c r="V12" s="110" t="s">
        <v>118</v>
      </c>
      <c r="W12" s="110" t="s">
        <v>118</v>
      </c>
      <c r="X12" s="110" t="s">
        <v>118</v>
      </c>
      <c r="Y12" s="110" t="s">
        <v>118</v>
      </c>
      <c r="Z12" s="110" t="s">
        <v>118</v>
      </c>
      <c r="AA12" s="110" t="s">
        <v>118</v>
      </c>
      <c r="AB12" s="110">
        <v>2.19</v>
      </c>
      <c r="AC12" s="110">
        <v>1.28</v>
      </c>
      <c r="AD12" s="110">
        <v>0.12</v>
      </c>
      <c r="AE12" s="110"/>
      <c r="AF12" s="110" t="s">
        <v>118</v>
      </c>
      <c r="AG12" s="110">
        <v>7.47</v>
      </c>
      <c r="AH12" s="110"/>
      <c r="AI12" s="110" t="s">
        <v>118</v>
      </c>
      <c r="AJ12" s="110" t="s">
        <v>118</v>
      </c>
      <c r="AK12" s="110" t="s">
        <v>118</v>
      </c>
      <c r="AL12" s="110">
        <v>0.95</v>
      </c>
      <c r="AM12" s="110"/>
      <c r="AN12" s="110"/>
      <c r="AO12" s="110"/>
      <c r="AP12" s="110">
        <v>49.25</v>
      </c>
      <c r="AQ12" s="102"/>
      <c r="AR12" s="111">
        <v>100</v>
      </c>
      <c r="AS12" s="105"/>
    </row>
    <row r="13" spans="1:49" s="71" customFormat="1" ht="34.5" customHeight="1" collapsed="1" thickBot="1">
      <c r="A13" s="265" t="s">
        <v>114</v>
      </c>
      <c r="B13" s="266"/>
      <c r="C13" s="112">
        <v>0.42539229537720397</v>
      </c>
      <c r="D13" s="112" t="s">
        <v>118</v>
      </c>
      <c r="E13" s="112" t="s">
        <v>118</v>
      </c>
      <c r="F13" s="112" t="s">
        <v>118</v>
      </c>
      <c r="G13" s="112" t="s">
        <v>118</v>
      </c>
      <c r="H13" s="112">
        <v>0.27951855137721832</v>
      </c>
      <c r="I13" s="112"/>
      <c r="J13" s="112">
        <v>6.6385655952089344</v>
      </c>
      <c r="K13" s="112">
        <v>0.10901223503711514</v>
      </c>
      <c r="L13" s="112" t="s">
        <v>118</v>
      </c>
      <c r="M13" s="112">
        <v>4.5480833856667759</v>
      </c>
      <c r="N13" s="112">
        <v>17.779126858537193</v>
      </c>
      <c r="O13" s="112"/>
      <c r="P13" s="112"/>
      <c r="Q13" s="112">
        <v>9.3872811498146547</v>
      </c>
      <c r="R13" s="112" t="s">
        <v>118</v>
      </c>
      <c r="S13" s="112">
        <v>0.53737441502270211</v>
      </c>
      <c r="T13" s="112" t="s">
        <v>118</v>
      </c>
      <c r="U13" s="112" t="s">
        <v>118</v>
      </c>
      <c r="V13" s="112">
        <v>6.9704938749693815E-2</v>
      </c>
      <c r="W13" s="112"/>
      <c r="X13" s="112"/>
      <c r="Y13" s="112" t="s">
        <v>118</v>
      </c>
      <c r="Z13" s="112" t="s">
        <v>118</v>
      </c>
      <c r="AA13" s="112" t="s">
        <v>118</v>
      </c>
      <c r="AB13" s="112">
        <v>2.2875099448333098</v>
      </c>
      <c r="AC13" s="112">
        <v>1.3259661280956792</v>
      </c>
      <c r="AD13" s="112">
        <v>0.12228936622753299</v>
      </c>
      <c r="AE13" s="112"/>
      <c r="AF13" s="112" t="s">
        <v>118</v>
      </c>
      <c r="AG13" s="112">
        <v>7.337886070935812</v>
      </c>
      <c r="AH13" s="112"/>
      <c r="AI13" s="112" t="s">
        <v>118</v>
      </c>
      <c r="AJ13" s="112" t="s">
        <v>118</v>
      </c>
      <c r="AK13" s="112" t="s">
        <v>118</v>
      </c>
      <c r="AL13" s="112">
        <v>0.96503779862984618</v>
      </c>
      <c r="AM13" s="112"/>
      <c r="AN13" s="112"/>
      <c r="AO13" s="112"/>
      <c r="AP13" s="112">
        <v>48.187251266486321</v>
      </c>
      <c r="AQ13" s="102"/>
      <c r="AR13" s="112">
        <v>100</v>
      </c>
      <c r="AS13" s="105"/>
    </row>
    <row r="14" spans="1:49" s="8" customFormat="1" ht="35.25" customHeight="1" thickBot="1">
      <c r="A14" s="133" t="s">
        <v>31</v>
      </c>
      <c r="B14" s="134" t="s">
        <v>96</v>
      </c>
      <c r="C14" s="115" t="s">
        <v>40</v>
      </c>
      <c r="D14" s="115" t="s">
        <v>40</v>
      </c>
      <c r="E14" s="115" t="s">
        <v>47</v>
      </c>
      <c r="F14" s="115" t="s">
        <v>40</v>
      </c>
      <c r="G14" s="115" t="s">
        <v>97</v>
      </c>
      <c r="H14" s="115" t="s">
        <v>40</v>
      </c>
      <c r="I14" s="115" t="s">
        <v>50</v>
      </c>
      <c r="J14" s="115" t="s">
        <v>40</v>
      </c>
      <c r="K14" s="115" t="s">
        <v>40</v>
      </c>
      <c r="L14" s="115" t="s">
        <v>40</v>
      </c>
      <c r="M14" s="115" t="s">
        <v>40</v>
      </c>
      <c r="N14" s="115" t="s">
        <v>40</v>
      </c>
      <c r="O14" s="115" t="s">
        <v>40</v>
      </c>
      <c r="P14" s="115" t="s">
        <v>119</v>
      </c>
      <c r="Q14" s="115" t="s">
        <v>40</v>
      </c>
      <c r="R14" s="115" t="s">
        <v>40</v>
      </c>
      <c r="S14" s="115" t="s">
        <v>40</v>
      </c>
      <c r="T14" s="115" t="s">
        <v>40</v>
      </c>
      <c r="U14" s="115" t="s">
        <v>98</v>
      </c>
      <c r="V14" s="115" t="s">
        <v>40</v>
      </c>
      <c r="W14" s="115" t="s">
        <v>99</v>
      </c>
      <c r="X14" s="115" t="s">
        <v>40</v>
      </c>
      <c r="Y14" s="115" t="s">
        <v>40</v>
      </c>
      <c r="Z14" s="115" t="s">
        <v>42</v>
      </c>
      <c r="AA14" s="115" t="s">
        <v>40</v>
      </c>
      <c r="AB14" s="115" t="s">
        <v>40</v>
      </c>
      <c r="AC14" s="115" t="s">
        <v>40</v>
      </c>
      <c r="AD14" s="115" t="s">
        <v>40</v>
      </c>
      <c r="AE14" s="115" t="s">
        <v>44</v>
      </c>
      <c r="AF14" s="115" t="s">
        <v>40</v>
      </c>
      <c r="AG14" s="115" t="s">
        <v>40</v>
      </c>
      <c r="AH14" s="115" t="s">
        <v>45</v>
      </c>
      <c r="AI14" s="115" t="s">
        <v>40</v>
      </c>
      <c r="AJ14" s="115" t="s">
        <v>40</v>
      </c>
      <c r="AK14" s="115" t="s">
        <v>40</v>
      </c>
      <c r="AL14" s="115" t="s">
        <v>40</v>
      </c>
      <c r="AM14" s="115" t="s">
        <v>41</v>
      </c>
      <c r="AN14" s="135" t="s">
        <v>40</v>
      </c>
      <c r="AO14" s="135" t="s">
        <v>40</v>
      </c>
      <c r="AP14" s="135" t="s">
        <v>40</v>
      </c>
      <c r="AQ14" s="102"/>
      <c r="AR14" s="136" t="s">
        <v>138</v>
      </c>
      <c r="AS14" s="118" t="s">
        <v>120</v>
      </c>
    </row>
    <row r="15" spans="1:49" ht="76.5" hidden="1" customHeight="1" outlineLevel="1" thickBot="1">
      <c r="A15" s="253" t="s">
        <v>100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5"/>
      <c r="AQ15" s="102"/>
      <c r="AR15" s="102"/>
      <c r="AS15" s="102"/>
      <c r="AU15" s="8"/>
      <c r="AV15" s="8"/>
    </row>
    <row r="16" spans="1:49" s="86" customFormat="1" ht="16.2" hidden="1" outlineLevel="1" thickBot="1">
      <c r="A16" s="119">
        <v>40910</v>
      </c>
      <c r="B16" s="120">
        <v>1</v>
      </c>
      <c r="C16" s="121">
        <v>452.95</v>
      </c>
      <c r="D16" s="121" t="s">
        <v>118</v>
      </c>
      <c r="E16" s="122" t="s">
        <v>118</v>
      </c>
      <c r="F16" s="121" t="s">
        <v>118</v>
      </c>
      <c r="G16" s="122" t="s">
        <v>118</v>
      </c>
      <c r="H16" s="121" t="s">
        <v>118</v>
      </c>
      <c r="I16" s="122" t="s">
        <v>118</v>
      </c>
      <c r="J16" s="121">
        <v>518.16</v>
      </c>
      <c r="K16" s="121">
        <v>247.11</v>
      </c>
      <c r="L16" s="121" t="s">
        <v>118</v>
      </c>
      <c r="M16" s="121">
        <v>556.21</v>
      </c>
      <c r="N16" s="121">
        <v>642</v>
      </c>
      <c r="O16" s="121"/>
      <c r="P16" s="121"/>
      <c r="Q16" s="121">
        <v>478.14</v>
      </c>
      <c r="R16" s="121" t="s">
        <v>118</v>
      </c>
      <c r="S16" s="121" t="s">
        <v>118</v>
      </c>
      <c r="T16" s="121" t="s">
        <v>118</v>
      </c>
      <c r="U16" s="122" t="s">
        <v>118</v>
      </c>
      <c r="V16" s="121" t="s">
        <v>118</v>
      </c>
      <c r="W16" s="121" t="s">
        <v>118</v>
      </c>
      <c r="X16" s="122" t="s">
        <v>118</v>
      </c>
      <c r="Y16" s="121" t="s">
        <v>118</v>
      </c>
      <c r="Z16" s="122" t="s">
        <v>118</v>
      </c>
      <c r="AA16" s="121" t="s">
        <v>118</v>
      </c>
      <c r="AB16" s="121">
        <v>499.75</v>
      </c>
      <c r="AC16" s="121">
        <v>518</v>
      </c>
      <c r="AD16" s="121">
        <v>452.5634</v>
      </c>
      <c r="AE16" s="122">
        <v>2029.76</v>
      </c>
      <c r="AF16" s="121" t="s">
        <v>118</v>
      </c>
      <c r="AG16" s="121">
        <v>230.12650000000002</v>
      </c>
      <c r="AH16" s="122">
        <v>997</v>
      </c>
      <c r="AI16" s="121" t="s">
        <v>118</v>
      </c>
      <c r="AJ16" s="121" t="s">
        <v>118</v>
      </c>
      <c r="AK16" s="121" t="s">
        <v>118</v>
      </c>
      <c r="AL16" s="121">
        <v>402.50839999999999</v>
      </c>
      <c r="AM16" s="122">
        <v>3576</v>
      </c>
      <c r="AN16" s="121">
        <v>469.39150000000001</v>
      </c>
      <c r="AO16" s="121">
        <v>545.68370000000004</v>
      </c>
      <c r="AP16" s="121">
        <v>540.24406614000009</v>
      </c>
      <c r="AQ16" s="127"/>
      <c r="AR16" s="108">
        <v>525.71464503591403</v>
      </c>
      <c r="AS16" s="123"/>
      <c r="AU16" s="8"/>
      <c r="AV16" s="8"/>
      <c r="AW16"/>
    </row>
    <row r="17" spans="1:49" s="86" customFormat="1" ht="16.2" hidden="1" outlineLevel="1" thickBot="1">
      <c r="A17" s="119">
        <v>40917</v>
      </c>
      <c r="B17" s="120">
        <v>2</v>
      </c>
      <c r="C17" s="121">
        <v>448.63</v>
      </c>
      <c r="D17" s="121" t="s">
        <v>118</v>
      </c>
      <c r="E17" s="122" t="s">
        <v>118</v>
      </c>
      <c r="F17" s="121" t="s">
        <v>118</v>
      </c>
      <c r="G17" s="122" t="s">
        <v>118</v>
      </c>
      <c r="H17" s="121" t="s">
        <v>118</v>
      </c>
      <c r="I17" s="122" t="s">
        <v>118</v>
      </c>
      <c r="J17" s="121">
        <v>518.16</v>
      </c>
      <c r="K17" s="121">
        <v>308.04000000000002</v>
      </c>
      <c r="L17" s="121" t="s">
        <v>118</v>
      </c>
      <c r="M17" s="121">
        <v>519.18000000000006</v>
      </c>
      <c r="N17" s="121">
        <v>641</v>
      </c>
      <c r="O17" s="121"/>
      <c r="P17" s="121"/>
      <c r="Q17" s="121">
        <v>477.67</v>
      </c>
      <c r="R17" s="121" t="s">
        <v>118</v>
      </c>
      <c r="S17" s="121" t="s">
        <v>118</v>
      </c>
      <c r="T17" s="121" t="s">
        <v>118</v>
      </c>
      <c r="U17" s="122" t="s">
        <v>118</v>
      </c>
      <c r="V17" s="121" t="s">
        <v>118</v>
      </c>
      <c r="W17" s="121" t="s">
        <v>118</v>
      </c>
      <c r="X17" s="122" t="s">
        <v>118</v>
      </c>
      <c r="Y17" s="121" t="s">
        <v>118</v>
      </c>
      <c r="Z17" s="122" t="s">
        <v>118</v>
      </c>
      <c r="AA17" s="121" t="s">
        <v>118</v>
      </c>
      <c r="AB17" s="121">
        <v>487.08</v>
      </c>
      <c r="AC17" s="121">
        <v>525</v>
      </c>
      <c r="AD17" s="121">
        <v>409.64500000000004</v>
      </c>
      <c r="AE17" s="122">
        <v>1823.16</v>
      </c>
      <c r="AF17" s="121" t="s">
        <v>118</v>
      </c>
      <c r="AG17" s="121">
        <v>229.89030000000002</v>
      </c>
      <c r="AH17" s="122">
        <v>1000</v>
      </c>
      <c r="AI17" s="121" t="s">
        <v>118</v>
      </c>
      <c r="AJ17" s="121" t="s">
        <v>118</v>
      </c>
      <c r="AK17" s="121" t="s">
        <v>118</v>
      </c>
      <c r="AL17" s="121">
        <v>385.70050000000003</v>
      </c>
      <c r="AM17" s="122">
        <v>3412</v>
      </c>
      <c r="AN17" s="121">
        <v>473.0093</v>
      </c>
      <c r="AO17" s="121">
        <v>535.72810000000004</v>
      </c>
      <c r="AP17" s="121">
        <v>531.25624956000001</v>
      </c>
      <c r="AQ17" s="127"/>
      <c r="AR17" s="108">
        <v>518.92529288715605</v>
      </c>
      <c r="AS17" s="123">
        <v>-1.2914519716859307E-2</v>
      </c>
      <c r="AU17" s="8"/>
      <c r="AV17" s="8"/>
      <c r="AW17"/>
    </row>
    <row r="18" spans="1:49" s="86" customFormat="1" ht="16.2" hidden="1" outlineLevel="1" thickBot="1">
      <c r="A18" s="119">
        <v>40924</v>
      </c>
      <c r="B18" s="120">
        <v>3</v>
      </c>
      <c r="C18" s="121">
        <v>440.73</v>
      </c>
      <c r="D18" s="121" t="s">
        <v>118</v>
      </c>
      <c r="E18" s="122" t="s">
        <v>118</v>
      </c>
      <c r="F18" s="121" t="s">
        <v>118</v>
      </c>
      <c r="G18" s="122" t="s">
        <v>118</v>
      </c>
      <c r="H18" s="121" t="s">
        <v>118</v>
      </c>
      <c r="I18" s="122" t="s">
        <v>118</v>
      </c>
      <c r="J18" s="121">
        <v>507.96000000000004</v>
      </c>
      <c r="K18" s="121">
        <v>238.68</v>
      </c>
      <c r="L18" s="121" t="s">
        <v>118</v>
      </c>
      <c r="M18" s="121">
        <v>490.23</v>
      </c>
      <c r="N18" s="121">
        <v>637</v>
      </c>
      <c r="O18" s="121"/>
      <c r="P18" s="121"/>
      <c r="Q18" s="121">
        <v>477.67</v>
      </c>
      <c r="R18" s="121" t="s">
        <v>118</v>
      </c>
      <c r="S18" s="121" t="s">
        <v>118</v>
      </c>
      <c r="T18" s="121" t="s">
        <v>118</v>
      </c>
      <c r="U18" s="122" t="s">
        <v>118</v>
      </c>
      <c r="V18" s="121" t="s">
        <v>118</v>
      </c>
      <c r="W18" s="121" t="s">
        <v>118</v>
      </c>
      <c r="X18" s="122" t="s">
        <v>118</v>
      </c>
      <c r="Y18" s="121" t="s">
        <v>118</v>
      </c>
      <c r="Z18" s="122" t="s">
        <v>118</v>
      </c>
      <c r="AA18" s="121" t="s">
        <v>118</v>
      </c>
      <c r="AB18" s="121">
        <v>477.28000000000003</v>
      </c>
      <c r="AC18" s="121">
        <v>520</v>
      </c>
      <c r="AD18" s="121">
        <v>406.28630000000004</v>
      </c>
      <c r="AE18" s="122">
        <v>1769.1100000000001</v>
      </c>
      <c r="AF18" s="121" t="s">
        <v>118</v>
      </c>
      <c r="AG18" s="121">
        <v>253.55890000000002</v>
      </c>
      <c r="AH18" s="122">
        <v>1100</v>
      </c>
      <c r="AI18" s="121" t="s">
        <v>118</v>
      </c>
      <c r="AJ18" s="121" t="s">
        <v>118</v>
      </c>
      <c r="AK18" s="121" t="s">
        <v>118</v>
      </c>
      <c r="AL18" s="121">
        <v>399.84450000000004</v>
      </c>
      <c r="AM18" s="122">
        <v>3527</v>
      </c>
      <c r="AN18" s="121">
        <v>482.17590000000001</v>
      </c>
      <c r="AO18" s="121">
        <v>526.6499</v>
      </c>
      <c r="AP18" s="121">
        <v>523.47890380000001</v>
      </c>
      <c r="AQ18" s="127"/>
      <c r="AR18" s="108">
        <v>513.82380267138001</v>
      </c>
      <c r="AS18" s="123">
        <v>-9.830876015683776E-3</v>
      </c>
      <c r="AU18" s="8"/>
      <c r="AV18" s="8"/>
      <c r="AW18"/>
    </row>
    <row r="19" spans="1:49" s="86" customFormat="1" ht="16.2" hidden="1" outlineLevel="1" thickBot="1">
      <c r="A19" s="119">
        <v>40931</v>
      </c>
      <c r="B19" s="120">
        <v>4</v>
      </c>
      <c r="C19" s="121">
        <v>439.26</v>
      </c>
      <c r="D19" s="121" t="s">
        <v>118</v>
      </c>
      <c r="E19" s="122" t="s">
        <v>118</v>
      </c>
      <c r="F19" s="121" t="s">
        <v>118</v>
      </c>
      <c r="G19" s="122" t="s">
        <v>118</v>
      </c>
      <c r="H19" s="121" t="s">
        <v>118</v>
      </c>
      <c r="I19" s="122" t="s">
        <v>118</v>
      </c>
      <c r="J19" s="121">
        <v>496.74</v>
      </c>
      <c r="K19" s="121">
        <v>242.12</v>
      </c>
      <c r="L19" s="121" t="s">
        <v>118</v>
      </c>
      <c r="M19" s="121">
        <v>489.32</v>
      </c>
      <c r="N19" s="121">
        <v>636</v>
      </c>
      <c r="O19" s="121"/>
      <c r="P19" s="121"/>
      <c r="Q19" s="121">
        <v>493.91</v>
      </c>
      <c r="R19" s="121" t="s">
        <v>118</v>
      </c>
      <c r="S19" s="121" t="s">
        <v>118</v>
      </c>
      <c r="T19" s="121" t="s">
        <v>118</v>
      </c>
      <c r="U19" s="122" t="s">
        <v>118</v>
      </c>
      <c r="V19" s="121" t="s">
        <v>118</v>
      </c>
      <c r="W19" s="121" t="s">
        <v>118</v>
      </c>
      <c r="X19" s="122" t="s">
        <v>118</v>
      </c>
      <c r="Y19" s="121" t="s">
        <v>118</v>
      </c>
      <c r="Z19" s="122" t="s">
        <v>118</v>
      </c>
      <c r="AA19" s="121" t="s">
        <v>118</v>
      </c>
      <c r="AB19" s="121">
        <v>487.22</v>
      </c>
      <c r="AC19" s="121">
        <v>525</v>
      </c>
      <c r="AD19" s="121">
        <v>414.33500000000004</v>
      </c>
      <c r="AE19" s="122">
        <v>1769.1100000000001</v>
      </c>
      <c r="AF19" s="121" t="s">
        <v>118</v>
      </c>
      <c r="AG19" s="121">
        <v>232.48400000000001</v>
      </c>
      <c r="AH19" s="122">
        <v>1010</v>
      </c>
      <c r="AI19" s="121" t="s">
        <v>118</v>
      </c>
      <c r="AJ19" s="121" t="s">
        <v>118</v>
      </c>
      <c r="AK19" s="121" t="s">
        <v>118</v>
      </c>
      <c r="AL19" s="121">
        <v>403.767</v>
      </c>
      <c r="AM19" s="122">
        <v>3569</v>
      </c>
      <c r="AN19" s="121">
        <v>484.85940000000005</v>
      </c>
      <c r="AO19" s="121">
        <v>525.07479999999998</v>
      </c>
      <c r="AP19" s="121">
        <v>522.20744198</v>
      </c>
      <c r="AQ19" s="127"/>
      <c r="AR19" s="108">
        <v>512.35098622429791</v>
      </c>
      <c r="AS19" s="123">
        <v>-2.8663842340991286E-3</v>
      </c>
      <c r="AU19" s="8"/>
      <c r="AV19" s="8"/>
      <c r="AW19"/>
    </row>
    <row r="20" spans="1:49" s="86" customFormat="1" ht="16.2" hidden="1" outlineLevel="1" thickBot="1">
      <c r="A20" s="119">
        <v>40938</v>
      </c>
      <c r="B20" s="120">
        <v>5</v>
      </c>
      <c r="C20" s="121">
        <v>439.26</v>
      </c>
      <c r="D20" s="121" t="s">
        <v>118</v>
      </c>
      <c r="E20" s="122" t="s">
        <v>118</v>
      </c>
      <c r="F20" s="121" t="s">
        <v>118</v>
      </c>
      <c r="G20" s="122" t="s">
        <v>118</v>
      </c>
      <c r="H20" s="121" t="s">
        <v>118</v>
      </c>
      <c r="I20" s="122" t="s">
        <v>118</v>
      </c>
      <c r="J20" s="121">
        <v>496.74</v>
      </c>
      <c r="K20" s="121">
        <v>231.69</v>
      </c>
      <c r="L20" s="121" t="s">
        <v>118</v>
      </c>
      <c r="M20" s="121">
        <v>489.18</v>
      </c>
      <c r="N20" s="121">
        <v>636</v>
      </c>
      <c r="O20" s="121"/>
      <c r="P20" s="121"/>
      <c r="Q20" s="121">
        <v>493.91</v>
      </c>
      <c r="R20" s="121" t="s">
        <v>118</v>
      </c>
      <c r="S20" s="121" t="s">
        <v>118</v>
      </c>
      <c r="T20" s="121" t="s">
        <v>118</v>
      </c>
      <c r="U20" s="122" t="s">
        <v>118</v>
      </c>
      <c r="V20" s="121" t="s">
        <v>118</v>
      </c>
      <c r="W20" s="121" t="s">
        <v>118</v>
      </c>
      <c r="X20" s="122" t="s">
        <v>118</v>
      </c>
      <c r="Y20" s="121" t="s">
        <v>118</v>
      </c>
      <c r="Z20" s="122" t="s">
        <v>118</v>
      </c>
      <c r="AA20" s="121" t="s">
        <v>118</v>
      </c>
      <c r="AB20" s="121">
        <v>471.79</v>
      </c>
      <c r="AC20" s="121">
        <v>522</v>
      </c>
      <c r="AD20" s="121">
        <v>449.59050000000002</v>
      </c>
      <c r="AE20" s="122">
        <v>1893.81</v>
      </c>
      <c r="AF20" s="121" t="s">
        <v>118</v>
      </c>
      <c r="AG20" s="121">
        <v>241.61580000000001</v>
      </c>
      <c r="AH20" s="122">
        <v>1050</v>
      </c>
      <c r="AI20" s="121" t="s">
        <v>118</v>
      </c>
      <c r="AJ20" s="121" t="s">
        <v>118</v>
      </c>
      <c r="AK20" s="121" t="s">
        <v>118</v>
      </c>
      <c r="AL20" s="121">
        <v>402.18880000000001</v>
      </c>
      <c r="AM20" s="122">
        <v>3570</v>
      </c>
      <c r="AN20" s="121">
        <v>484.80190000000005</v>
      </c>
      <c r="AO20" s="121">
        <v>529.53179999999998</v>
      </c>
      <c r="AP20" s="121">
        <v>526.34255812999993</v>
      </c>
      <c r="AQ20" s="127"/>
      <c r="AR20" s="108">
        <v>514.71379168016301</v>
      </c>
      <c r="AS20" s="123">
        <v>4.6116929983437416E-3</v>
      </c>
      <c r="AU20" s="8"/>
      <c r="AV20" s="8"/>
      <c r="AW20"/>
    </row>
    <row r="21" spans="1:49" s="86" customFormat="1" ht="16.2" hidden="1" outlineLevel="1" thickBot="1">
      <c r="A21" s="119">
        <v>40945</v>
      </c>
      <c r="B21" s="120">
        <v>6</v>
      </c>
      <c r="C21" s="121">
        <v>438.435</v>
      </c>
      <c r="D21" s="121" t="s">
        <v>118</v>
      </c>
      <c r="E21" s="122" t="s">
        <v>118</v>
      </c>
      <c r="F21" s="121" t="s">
        <v>118</v>
      </c>
      <c r="G21" s="122" t="s">
        <v>118</v>
      </c>
      <c r="H21" s="121" t="s">
        <v>118</v>
      </c>
      <c r="I21" s="122" t="s">
        <v>118</v>
      </c>
      <c r="J21" s="121">
        <v>506.94</v>
      </c>
      <c r="K21" s="121">
        <v>257.04000000000002</v>
      </c>
      <c r="L21" s="121" t="s">
        <v>118</v>
      </c>
      <c r="M21" s="121">
        <v>489.21000000000004</v>
      </c>
      <c r="N21" s="121">
        <v>637</v>
      </c>
      <c r="O21" s="121"/>
      <c r="P21" s="121"/>
      <c r="Q21" s="121">
        <v>486.53000000000003</v>
      </c>
      <c r="R21" s="121" t="s">
        <v>118</v>
      </c>
      <c r="S21" s="121" t="s">
        <v>118</v>
      </c>
      <c r="T21" s="121" t="s">
        <v>118</v>
      </c>
      <c r="U21" s="122" t="s">
        <v>118</v>
      </c>
      <c r="V21" s="121" t="s">
        <v>118</v>
      </c>
      <c r="W21" s="121" t="s">
        <v>118</v>
      </c>
      <c r="X21" s="122" t="s">
        <v>118</v>
      </c>
      <c r="Y21" s="121" t="s">
        <v>118</v>
      </c>
      <c r="Z21" s="122" t="s">
        <v>118</v>
      </c>
      <c r="AA21" s="121" t="s">
        <v>118</v>
      </c>
      <c r="AB21" s="121">
        <v>487.1</v>
      </c>
      <c r="AC21" s="121">
        <v>524</v>
      </c>
      <c r="AD21" s="121">
        <v>445.86330000000004</v>
      </c>
      <c r="AE21" s="122">
        <v>1870.1100000000001</v>
      </c>
      <c r="AF21" s="121" t="s">
        <v>118</v>
      </c>
      <c r="AG21" s="121">
        <v>229.38910000000001</v>
      </c>
      <c r="AH21" s="122">
        <v>998</v>
      </c>
      <c r="AI21" s="121" t="s">
        <v>118</v>
      </c>
      <c r="AJ21" s="121" t="s">
        <v>118</v>
      </c>
      <c r="AK21" s="121" t="s">
        <v>118</v>
      </c>
      <c r="AL21" s="121">
        <v>403.0915</v>
      </c>
      <c r="AM21" s="122">
        <v>3554</v>
      </c>
      <c r="AN21" s="121">
        <v>481.59720000000004</v>
      </c>
      <c r="AO21" s="121">
        <v>528.71609999999998</v>
      </c>
      <c r="AP21" s="121">
        <v>525.35652242999993</v>
      </c>
      <c r="AQ21" s="127"/>
      <c r="AR21" s="108">
        <v>513.95560487509294</v>
      </c>
      <c r="AS21" s="123">
        <v>-1.4730260143119844E-3</v>
      </c>
      <c r="AU21" s="8"/>
      <c r="AV21" s="8"/>
      <c r="AW21"/>
    </row>
    <row r="22" spans="1:49" s="86" customFormat="1" ht="16.2" hidden="1" outlineLevel="1" thickBot="1">
      <c r="A22" s="119">
        <v>40952</v>
      </c>
      <c r="B22" s="120">
        <v>7</v>
      </c>
      <c r="C22" s="121">
        <v>440.73</v>
      </c>
      <c r="D22" s="121" t="s">
        <v>118</v>
      </c>
      <c r="E22" s="122" t="s">
        <v>118</v>
      </c>
      <c r="F22" s="121" t="s">
        <v>118</v>
      </c>
      <c r="G22" s="122" t="s">
        <v>118</v>
      </c>
      <c r="H22" s="121" t="s">
        <v>118</v>
      </c>
      <c r="I22" s="122" t="s">
        <v>118</v>
      </c>
      <c r="J22" s="121">
        <v>486.54</v>
      </c>
      <c r="K22" s="121">
        <v>228.48000000000002</v>
      </c>
      <c r="L22" s="121" t="s">
        <v>118</v>
      </c>
      <c r="M22" s="121">
        <v>488.96000000000004</v>
      </c>
      <c r="N22" s="121">
        <v>633</v>
      </c>
      <c r="O22" s="121"/>
      <c r="P22" s="121"/>
      <c r="Q22" s="121">
        <v>486.1</v>
      </c>
      <c r="R22" s="121" t="s">
        <v>118</v>
      </c>
      <c r="S22" s="121" t="s">
        <v>118</v>
      </c>
      <c r="T22" s="121" t="s">
        <v>118</v>
      </c>
      <c r="U22" s="122" t="s">
        <v>118</v>
      </c>
      <c r="V22" s="121" t="s">
        <v>118</v>
      </c>
      <c r="W22" s="121" t="s">
        <v>118</v>
      </c>
      <c r="X22" s="122" t="s">
        <v>118</v>
      </c>
      <c r="Y22" s="121" t="s">
        <v>118</v>
      </c>
      <c r="Z22" s="122" t="s">
        <v>118</v>
      </c>
      <c r="AA22" s="121" t="s">
        <v>118</v>
      </c>
      <c r="AB22" s="121">
        <v>474.58</v>
      </c>
      <c r="AC22" s="121">
        <v>533</v>
      </c>
      <c r="AD22" s="121">
        <v>370.56720000000001</v>
      </c>
      <c r="AE22" s="122">
        <v>1555.89</v>
      </c>
      <c r="AF22" s="121" t="s">
        <v>118</v>
      </c>
      <c r="AG22" s="121">
        <v>232.10690000000002</v>
      </c>
      <c r="AH22" s="122">
        <v>1010</v>
      </c>
      <c r="AI22" s="121" t="s">
        <v>118</v>
      </c>
      <c r="AJ22" s="121" t="s">
        <v>118</v>
      </c>
      <c r="AK22" s="121" t="s">
        <v>118</v>
      </c>
      <c r="AL22" s="121">
        <v>407.94120000000004</v>
      </c>
      <c r="AM22" s="122">
        <v>3593</v>
      </c>
      <c r="AN22" s="121">
        <v>482.36540000000002</v>
      </c>
      <c r="AO22" s="121">
        <v>530.19310000000007</v>
      </c>
      <c r="AP22" s="121">
        <v>526.78298499000005</v>
      </c>
      <c r="AQ22" s="127"/>
      <c r="AR22" s="108">
        <v>512.46207857854904</v>
      </c>
      <c r="AS22" s="123">
        <v>-2.9059441756781323E-3</v>
      </c>
      <c r="AU22" s="8"/>
      <c r="AV22" s="8"/>
      <c r="AW22"/>
    </row>
    <row r="23" spans="1:49" s="86" customFormat="1" ht="16.2" hidden="1" outlineLevel="1" thickBot="1">
      <c r="A23" s="119">
        <v>40959</v>
      </c>
      <c r="B23" s="120">
        <v>8</v>
      </c>
      <c r="C23" s="121">
        <v>438.85</v>
      </c>
      <c r="D23" s="121" t="s">
        <v>118</v>
      </c>
      <c r="E23" s="122" t="s">
        <v>118</v>
      </c>
      <c r="F23" s="121" t="s">
        <v>118</v>
      </c>
      <c r="G23" s="122" t="s">
        <v>118</v>
      </c>
      <c r="H23" s="121" t="s">
        <v>118</v>
      </c>
      <c r="I23" s="122" t="s">
        <v>118</v>
      </c>
      <c r="J23" s="121">
        <v>494.7</v>
      </c>
      <c r="K23" s="121">
        <v>216.24</v>
      </c>
      <c r="L23" s="121" t="s">
        <v>118</v>
      </c>
      <c r="M23" s="121">
        <v>488.84000000000003</v>
      </c>
      <c r="N23" s="121">
        <v>630</v>
      </c>
      <c r="O23" s="121"/>
      <c r="P23" s="121"/>
      <c r="Q23" s="121">
        <v>481.29</v>
      </c>
      <c r="R23" s="121" t="s">
        <v>118</v>
      </c>
      <c r="S23" s="121" t="s">
        <v>118</v>
      </c>
      <c r="T23" s="121" t="s">
        <v>118</v>
      </c>
      <c r="U23" s="122" t="s">
        <v>118</v>
      </c>
      <c r="V23" s="121" t="s">
        <v>118</v>
      </c>
      <c r="W23" s="121" t="s">
        <v>118</v>
      </c>
      <c r="X23" s="122" t="s">
        <v>118</v>
      </c>
      <c r="Y23" s="121" t="s">
        <v>118</v>
      </c>
      <c r="Z23" s="122" t="s">
        <v>118</v>
      </c>
      <c r="AA23" s="121" t="s">
        <v>118</v>
      </c>
      <c r="AB23" s="121">
        <v>495.01</v>
      </c>
      <c r="AC23" s="121">
        <v>523</v>
      </c>
      <c r="AD23" s="121">
        <v>431.4957</v>
      </c>
      <c r="AE23" s="122">
        <v>1802</v>
      </c>
      <c r="AF23" s="121" t="s">
        <v>118</v>
      </c>
      <c r="AG23" s="121">
        <v>233.7466</v>
      </c>
      <c r="AH23" s="122">
        <v>1018</v>
      </c>
      <c r="AI23" s="121" t="s">
        <v>118</v>
      </c>
      <c r="AJ23" s="121" t="s">
        <v>118</v>
      </c>
      <c r="AK23" s="121" t="s">
        <v>118</v>
      </c>
      <c r="AL23" s="121">
        <v>419.8381</v>
      </c>
      <c r="AM23" s="122">
        <v>3702</v>
      </c>
      <c r="AN23" s="121">
        <v>475.3417</v>
      </c>
      <c r="AO23" s="121">
        <v>524.42070000000001</v>
      </c>
      <c r="AP23" s="121">
        <v>520.92136730000004</v>
      </c>
      <c r="AQ23" s="127"/>
      <c r="AR23" s="108">
        <v>509.81686844023005</v>
      </c>
      <c r="AS23" s="123">
        <v>-5.1617675705023514E-3</v>
      </c>
      <c r="AU23" s="8"/>
      <c r="AV23" s="8"/>
      <c r="AW23"/>
    </row>
    <row r="24" spans="1:49" s="86" customFormat="1" ht="16.2" hidden="1" outlineLevel="1" thickBot="1">
      <c r="A24" s="119">
        <v>40966</v>
      </c>
      <c r="B24" s="120">
        <v>9</v>
      </c>
      <c r="C24" s="121">
        <v>441.92</v>
      </c>
      <c r="D24" s="121" t="s">
        <v>118</v>
      </c>
      <c r="E24" s="122" t="s">
        <v>118</v>
      </c>
      <c r="F24" s="121" t="s">
        <v>118</v>
      </c>
      <c r="G24" s="122" t="s">
        <v>118</v>
      </c>
      <c r="H24" s="121" t="s">
        <v>118</v>
      </c>
      <c r="I24" s="122" t="s">
        <v>118</v>
      </c>
      <c r="J24" s="121">
        <v>516.12</v>
      </c>
      <c r="K24" s="121">
        <v>238.53</v>
      </c>
      <c r="L24" s="121" t="s">
        <v>118</v>
      </c>
      <c r="M24" s="121">
        <v>487.37</v>
      </c>
      <c r="N24" s="121">
        <v>628</v>
      </c>
      <c r="O24" s="121"/>
      <c r="P24" s="121"/>
      <c r="Q24" s="121">
        <v>481.98</v>
      </c>
      <c r="R24" s="121" t="s">
        <v>118</v>
      </c>
      <c r="S24" s="121" t="s">
        <v>118</v>
      </c>
      <c r="T24" s="121" t="s">
        <v>118</v>
      </c>
      <c r="U24" s="122" t="s">
        <v>118</v>
      </c>
      <c r="V24" s="121" t="s">
        <v>118</v>
      </c>
      <c r="W24" s="121" t="s">
        <v>118</v>
      </c>
      <c r="X24" s="122" t="s">
        <v>118</v>
      </c>
      <c r="Y24" s="121" t="s">
        <v>118</v>
      </c>
      <c r="Z24" s="122" t="s">
        <v>118</v>
      </c>
      <c r="AA24" s="121" t="s">
        <v>118</v>
      </c>
      <c r="AB24" s="121">
        <v>507.1</v>
      </c>
      <c r="AC24" s="121">
        <v>529</v>
      </c>
      <c r="AD24" s="121">
        <v>403.92529999999999</v>
      </c>
      <c r="AE24" s="122">
        <v>1669.51</v>
      </c>
      <c r="AF24" s="121" t="s">
        <v>118</v>
      </c>
      <c r="AG24" s="121">
        <v>241.36190000000002</v>
      </c>
      <c r="AH24" s="122">
        <v>1050</v>
      </c>
      <c r="AI24" s="121" t="s">
        <v>118</v>
      </c>
      <c r="AJ24" s="121" t="s">
        <v>118</v>
      </c>
      <c r="AK24" s="121" t="s">
        <v>118</v>
      </c>
      <c r="AL24" s="121">
        <v>417.83160000000004</v>
      </c>
      <c r="AM24" s="122">
        <v>3687</v>
      </c>
      <c r="AN24" s="121">
        <v>484.35330000000005</v>
      </c>
      <c r="AO24" s="121">
        <v>523.46120000000008</v>
      </c>
      <c r="AP24" s="121">
        <v>520.67280673000005</v>
      </c>
      <c r="AQ24" s="127"/>
      <c r="AR24" s="108">
        <v>511.66109535202304</v>
      </c>
      <c r="AS24" s="123">
        <v>3.617430151802159E-3</v>
      </c>
      <c r="AU24" s="8"/>
      <c r="AV24" s="8"/>
      <c r="AW24"/>
    </row>
    <row r="25" spans="1:49" s="86" customFormat="1" ht="16.2" hidden="1" outlineLevel="1" thickBot="1">
      <c r="A25" s="119">
        <v>40973</v>
      </c>
      <c r="B25" s="120">
        <v>10</v>
      </c>
      <c r="C25" s="121">
        <v>460.53000000000003</v>
      </c>
      <c r="D25" s="121" t="s">
        <v>118</v>
      </c>
      <c r="E25" s="122" t="s">
        <v>118</v>
      </c>
      <c r="F25" s="121" t="s">
        <v>118</v>
      </c>
      <c r="G25" s="122" t="s">
        <v>118</v>
      </c>
      <c r="H25" s="121" t="s">
        <v>118</v>
      </c>
      <c r="I25" s="122" t="s">
        <v>118</v>
      </c>
      <c r="J25" s="121">
        <v>527.34</v>
      </c>
      <c r="K25" s="121">
        <v>223.92000000000002</v>
      </c>
      <c r="L25" s="121" t="s">
        <v>118</v>
      </c>
      <c r="M25" s="121">
        <v>482.77</v>
      </c>
      <c r="N25" s="121">
        <v>625</v>
      </c>
      <c r="O25" s="121"/>
      <c r="P25" s="121"/>
      <c r="Q25" s="121">
        <v>482.49</v>
      </c>
      <c r="R25" s="121" t="s">
        <v>118</v>
      </c>
      <c r="S25" s="121" t="s">
        <v>118</v>
      </c>
      <c r="T25" s="121" t="s">
        <v>118</v>
      </c>
      <c r="U25" s="122" t="s">
        <v>118</v>
      </c>
      <c r="V25" s="121" t="s">
        <v>118</v>
      </c>
      <c r="W25" s="121" t="s">
        <v>118</v>
      </c>
      <c r="X25" s="122" t="s">
        <v>118</v>
      </c>
      <c r="Y25" s="121" t="s">
        <v>118</v>
      </c>
      <c r="Z25" s="122" t="s">
        <v>118</v>
      </c>
      <c r="AA25" s="121" t="s">
        <v>118</v>
      </c>
      <c r="AB25" s="121">
        <v>526.73</v>
      </c>
      <c r="AC25" s="121">
        <v>527</v>
      </c>
      <c r="AD25" s="121">
        <v>411.54400000000004</v>
      </c>
      <c r="AE25" s="122">
        <v>1696.69</v>
      </c>
      <c r="AF25" s="121" t="s">
        <v>118</v>
      </c>
      <c r="AG25" s="121">
        <v>241.14410000000001</v>
      </c>
      <c r="AH25" s="122">
        <v>1050</v>
      </c>
      <c r="AI25" s="121" t="s">
        <v>118</v>
      </c>
      <c r="AJ25" s="121" t="s">
        <v>118</v>
      </c>
      <c r="AK25" s="121" t="s">
        <v>118</v>
      </c>
      <c r="AL25" s="121">
        <v>415.0104</v>
      </c>
      <c r="AM25" s="122">
        <v>3687</v>
      </c>
      <c r="AN25" s="121">
        <v>496.90440000000001</v>
      </c>
      <c r="AO25" s="121">
        <v>527.75279999999998</v>
      </c>
      <c r="AP25" s="121">
        <v>525.55330907999996</v>
      </c>
      <c r="AQ25" s="127"/>
      <c r="AR25" s="108">
        <v>514.59960079550797</v>
      </c>
      <c r="AS25" s="123">
        <v>5.7430699151812536E-3</v>
      </c>
      <c r="AW25"/>
    </row>
    <row r="26" spans="1:49" s="86" customFormat="1" ht="16.2" hidden="1" outlineLevel="1" thickBot="1">
      <c r="A26" s="119">
        <v>40980</v>
      </c>
      <c r="B26" s="120">
        <v>11</v>
      </c>
      <c r="C26" s="121">
        <v>509.09000000000003</v>
      </c>
      <c r="D26" s="121" t="s">
        <v>118</v>
      </c>
      <c r="E26" s="122" t="s">
        <v>118</v>
      </c>
      <c r="F26" s="121" t="s">
        <v>118</v>
      </c>
      <c r="G26" s="122" t="s">
        <v>118</v>
      </c>
      <c r="H26" s="121" t="s">
        <v>118</v>
      </c>
      <c r="I26" s="122" t="s">
        <v>118</v>
      </c>
      <c r="J26" s="121">
        <v>547.74</v>
      </c>
      <c r="K26" s="121">
        <v>209.48000000000002</v>
      </c>
      <c r="L26" s="121" t="s">
        <v>118</v>
      </c>
      <c r="M26" s="121">
        <v>495.15000000000003</v>
      </c>
      <c r="N26" s="121">
        <v>623</v>
      </c>
      <c r="O26" s="121"/>
      <c r="P26" s="121"/>
      <c r="Q26" s="121">
        <v>486.39</v>
      </c>
      <c r="R26" s="121" t="s">
        <v>118</v>
      </c>
      <c r="S26" s="121" t="s">
        <v>118</v>
      </c>
      <c r="T26" s="121" t="s">
        <v>118</v>
      </c>
      <c r="U26" s="122" t="s">
        <v>118</v>
      </c>
      <c r="V26" s="121" t="s">
        <v>118</v>
      </c>
      <c r="W26" s="121" t="s">
        <v>118</v>
      </c>
      <c r="X26" s="122" t="s">
        <v>118</v>
      </c>
      <c r="Y26" s="121" t="s">
        <v>118</v>
      </c>
      <c r="Z26" s="122" t="s">
        <v>118</v>
      </c>
      <c r="AA26" s="121" t="s">
        <v>118</v>
      </c>
      <c r="AB26" s="121">
        <v>560.84</v>
      </c>
      <c r="AC26" s="121">
        <v>521</v>
      </c>
      <c r="AD26" s="121">
        <v>405.55060000000003</v>
      </c>
      <c r="AE26" s="122">
        <v>1673.58</v>
      </c>
      <c r="AF26" s="121" t="s">
        <v>118</v>
      </c>
      <c r="AG26" s="121">
        <v>240.33430000000001</v>
      </c>
      <c r="AH26" s="122">
        <v>1050</v>
      </c>
      <c r="AI26" s="121" t="s">
        <v>118</v>
      </c>
      <c r="AJ26" s="121" t="s">
        <v>118</v>
      </c>
      <c r="AK26" s="121" t="s">
        <v>118</v>
      </c>
      <c r="AL26" s="121">
        <v>457.52960000000002</v>
      </c>
      <c r="AM26" s="122">
        <v>4068</v>
      </c>
      <c r="AN26" s="121">
        <v>496.35550000000001</v>
      </c>
      <c r="AO26" s="121">
        <v>532.79060000000004</v>
      </c>
      <c r="AP26" s="121">
        <v>530.19277737000004</v>
      </c>
      <c r="AQ26" s="127"/>
      <c r="AR26" s="108">
        <v>520.08556126588701</v>
      </c>
      <c r="AS26" s="123">
        <v>1.0660638799366406E-2</v>
      </c>
      <c r="AW26"/>
    </row>
    <row r="27" spans="1:49" s="86" customFormat="1" ht="16.2" hidden="1" outlineLevel="1" thickBot="1">
      <c r="A27" s="119">
        <v>40987</v>
      </c>
      <c r="B27" s="120">
        <v>12</v>
      </c>
      <c r="C27" s="121">
        <v>509.09000000000003</v>
      </c>
      <c r="D27" s="121" t="s">
        <v>118</v>
      </c>
      <c r="E27" s="122" t="s">
        <v>118</v>
      </c>
      <c r="F27" s="121" t="s">
        <v>118</v>
      </c>
      <c r="G27" s="122" t="s">
        <v>118</v>
      </c>
      <c r="H27" s="121" t="s">
        <v>118</v>
      </c>
      <c r="I27" s="122" t="s">
        <v>118</v>
      </c>
      <c r="J27" s="121">
        <v>574.26</v>
      </c>
      <c r="K27" s="121">
        <v>264.59000000000003</v>
      </c>
      <c r="L27" s="121" t="s">
        <v>118</v>
      </c>
      <c r="M27" s="121">
        <v>494.46000000000004</v>
      </c>
      <c r="N27" s="121">
        <v>623</v>
      </c>
      <c r="O27" s="121"/>
      <c r="P27" s="121"/>
      <c r="Q27" s="121">
        <v>488.57</v>
      </c>
      <c r="R27" s="121" t="s">
        <v>118</v>
      </c>
      <c r="S27" s="121" t="s">
        <v>118</v>
      </c>
      <c r="T27" s="121" t="s">
        <v>118</v>
      </c>
      <c r="U27" s="122" t="s">
        <v>118</v>
      </c>
      <c r="V27" s="121" t="s">
        <v>118</v>
      </c>
      <c r="W27" s="121" t="s">
        <v>118</v>
      </c>
      <c r="X27" s="122" t="s">
        <v>118</v>
      </c>
      <c r="Y27" s="121" t="s">
        <v>118</v>
      </c>
      <c r="Z27" s="122" t="s">
        <v>118</v>
      </c>
      <c r="AA27" s="121" t="s">
        <v>118</v>
      </c>
      <c r="AB27" s="121">
        <v>552.71</v>
      </c>
      <c r="AC27" s="121">
        <v>541</v>
      </c>
      <c r="AD27" s="121">
        <v>426.44550000000004</v>
      </c>
      <c r="AE27" s="122">
        <v>1768.89</v>
      </c>
      <c r="AF27" s="121" t="s">
        <v>118</v>
      </c>
      <c r="AG27" s="121">
        <v>239.93730000000002</v>
      </c>
      <c r="AH27" s="122">
        <v>1050</v>
      </c>
      <c r="AI27" s="121" t="s">
        <v>118</v>
      </c>
      <c r="AJ27" s="121" t="s">
        <v>118</v>
      </c>
      <c r="AK27" s="121" t="s">
        <v>118</v>
      </c>
      <c r="AL27" s="121">
        <v>460.39330000000001</v>
      </c>
      <c r="AM27" s="122">
        <v>4100</v>
      </c>
      <c r="AN27" s="121">
        <v>503.68550000000005</v>
      </c>
      <c r="AO27" s="121">
        <v>550.54020000000003</v>
      </c>
      <c r="AP27" s="121">
        <v>547.19945988999996</v>
      </c>
      <c r="AQ27" s="127"/>
      <c r="AR27" s="108">
        <v>530.592135191539</v>
      </c>
      <c r="AS27" s="123">
        <v>2.0201625863404127E-2</v>
      </c>
    </row>
    <row r="28" spans="1:49" s="86" customFormat="1" ht="16.2" hidden="1" outlineLevel="1" thickBot="1">
      <c r="A28" s="119">
        <v>40994</v>
      </c>
      <c r="B28" s="120">
        <v>13</v>
      </c>
      <c r="C28" s="121">
        <v>558.86</v>
      </c>
      <c r="D28" s="121" t="s">
        <v>118</v>
      </c>
      <c r="E28" s="122" t="s">
        <v>118</v>
      </c>
      <c r="F28" s="121" t="s">
        <v>118</v>
      </c>
      <c r="G28" s="122" t="s">
        <v>118</v>
      </c>
      <c r="H28" s="121" t="s">
        <v>118</v>
      </c>
      <c r="I28" s="122" t="s">
        <v>118</v>
      </c>
      <c r="J28" s="121">
        <v>576.30000000000007</v>
      </c>
      <c r="K28" s="121">
        <v>335</v>
      </c>
      <c r="L28" s="121" t="s">
        <v>118</v>
      </c>
      <c r="M28" s="121">
        <v>494.49</v>
      </c>
      <c r="N28" s="121">
        <v>628</v>
      </c>
      <c r="O28" s="121"/>
      <c r="P28" s="121"/>
      <c r="Q28" s="121">
        <v>509.76</v>
      </c>
      <c r="R28" s="121" t="s">
        <v>118</v>
      </c>
      <c r="S28" s="121" t="s">
        <v>118</v>
      </c>
      <c r="T28" s="121" t="s">
        <v>118</v>
      </c>
      <c r="U28" s="122" t="s">
        <v>118</v>
      </c>
      <c r="V28" s="121" t="s">
        <v>118</v>
      </c>
      <c r="W28" s="121" t="s">
        <v>118</v>
      </c>
      <c r="X28" s="122" t="s">
        <v>118</v>
      </c>
      <c r="Y28" s="121" t="s">
        <v>118</v>
      </c>
      <c r="Z28" s="122" t="s">
        <v>118</v>
      </c>
      <c r="AA28" s="121" t="s">
        <v>118</v>
      </c>
      <c r="AB28" s="121">
        <v>579.37</v>
      </c>
      <c r="AC28" s="121">
        <v>544</v>
      </c>
      <c r="AD28" s="121">
        <v>414.02140000000003</v>
      </c>
      <c r="AE28" s="122">
        <v>1719.07</v>
      </c>
      <c r="AF28" s="121" t="s">
        <v>118</v>
      </c>
      <c r="AG28" s="121">
        <v>230.84360000000001</v>
      </c>
      <c r="AH28" s="122">
        <v>1010</v>
      </c>
      <c r="AI28" s="121" t="s">
        <v>118</v>
      </c>
      <c r="AJ28" s="121" t="s">
        <v>118</v>
      </c>
      <c r="AK28" s="121" t="s">
        <v>118</v>
      </c>
      <c r="AL28" s="121">
        <v>472.85120000000001</v>
      </c>
      <c r="AM28" s="122">
        <v>4199</v>
      </c>
      <c r="AN28" s="121">
        <v>515.84620000000007</v>
      </c>
      <c r="AO28" s="121">
        <v>564.30770000000007</v>
      </c>
      <c r="AP28" s="121">
        <v>560.85239505000004</v>
      </c>
      <c r="AQ28" s="127"/>
      <c r="AR28" s="108">
        <v>540.58609280925509</v>
      </c>
      <c r="AS28" s="123">
        <v>1.8835480126572879E-2</v>
      </c>
    </row>
    <row r="29" spans="1:49" s="86" customFormat="1" ht="16.2" hidden="1" outlineLevel="1" thickBot="1">
      <c r="A29" s="119">
        <v>41001</v>
      </c>
      <c r="B29" s="120">
        <v>14</v>
      </c>
      <c r="C29" s="121">
        <v>590.06000000000006</v>
      </c>
      <c r="D29" s="121" t="s">
        <v>118</v>
      </c>
      <c r="E29" s="122" t="s">
        <v>118</v>
      </c>
      <c r="F29" s="121" t="s">
        <v>118</v>
      </c>
      <c r="G29" s="122" t="s">
        <v>118</v>
      </c>
      <c r="H29" s="121" t="s">
        <v>118</v>
      </c>
      <c r="I29" s="122" t="s">
        <v>118</v>
      </c>
      <c r="J29" s="121">
        <v>572.22</v>
      </c>
      <c r="K29" s="121">
        <v>298.73</v>
      </c>
      <c r="L29" s="121" t="s">
        <v>118</v>
      </c>
      <c r="M29" s="121">
        <v>501.55</v>
      </c>
      <c r="N29" s="121">
        <v>630</v>
      </c>
      <c r="O29" s="121"/>
      <c r="P29" s="121"/>
      <c r="Q29" s="121">
        <v>532.72</v>
      </c>
      <c r="R29" s="121" t="s">
        <v>118</v>
      </c>
      <c r="S29" s="121" t="s">
        <v>118</v>
      </c>
      <c r="T29" s="121" t="s">
        <v>118</v>
      </c>
      <c r="U29" s="122" t="s">
        <v>118</v>
      </c>
      <c r="V29" s="121" t="s">
        <v>118</v>
      </c>
      <c r="W29" s="121" t="s">
        <v>118</v>
      </c>
      <c r="X29" s="122" t="s">
        <v>118</v>
      </c>
      <c r="Y29" s="121" t="s">
        <v>118</v>
      </c>
      <c r="Z29" s="122" t="s">
        <v>118</v>
      </c>
      <c r="AA29" s="121" t="s">
        <v>118</v>
      </c>
      <c r="AB29" s="121">
        <v>572.23</v>
      </c>
      <c r="AC29" s="121">
        <v>540</v>
      </c>
      <c r="AD29" s="121">
        <v>416.89490000000001</v>
      </c>
      <c r="AE29" s="122">
        <v>1733.05</v>
      </c>
      <c r="AF29" s="121" t="s">
        <v>118</v>
      </c>
      <c r="AG29" s="121">
        <v>225.7534</v>
      </c>
      <c r="AH29" s="122">
        <v>988</v>
      </c>
      <c r="AI29" s="121" t="s">
        <v>118</v>
      </c>
      <c r="AJ29" s="121" t="s">
        <v>118</v>
      </c>
      <c r="AK29" s="121" t="s">
        <v>118</v>
      </c>
      <c r="AL29" s="121">
        <v>483.50810000000001</v>
      </c>
      <c r="AM29" s="122">
        <v>4262</v>
      </c>
      <c r="AN29" s="121">
        <v>513.73090000000002</v>
      </c>
      <c r="AO29" s="121">
        <v>565.20540000000005</v>
      </c>
      <c r="AP29" s="121">
        <v>561.53526815000009</v>
      </c>
      <c r="AQ29" s="127"/>
      <c r="AR29" s="108">
        <v>542.89843707106513</v>
      </c>
      <c r="AS29" s="123">
        <v>4.2774764141517707E-3</v>
      </c>
    </row>
    <row r="30" spans="1:49" s="86" customFormat="1" ht="16.2" hidden="1" outlineLevel="1" thickBot="1">
      <c r="A30" s="119">
        <v>41008</v>
      </c>
      <c r="B30" s="120">
        <v>15</v>
      </c>
      <c r="C30" s="121">
        <v>598.30000000000007</v>
      </c>
      <c r="D30" s="121" t="s">
        <v>118</v>
      </c>
      <c r="E30" s="122" t="s">
        <v>118</v>
      </c>
      <c r="F30" s="121" t="s">
        <v>118</v>
      </c>
      <c r="G30" s="122" t="s">
        <v>118</v>
      </c>
      <c r="H30" s="121" t="s">
        <v>118</v>
      </c>
      <c r="I30" s="122" t="s">
        <v>118</v>
      </c>
      <c r="J30" s="121">
        <v>565.08000000000004</v>
      </c>
      <c r="K30" s="121">
        <v>294.18</v>
      </c>
      <c r="L30" s="121" t="s">
        <v>118</v>
      </c>
      <c r="M30" s="121">
        <v>500.18</v>
      </c>
      <c r="N30" s="121">
        <v>632</v>
      </c>
      <c r="O30" s="121"/>
      <c r="P30" s="121"/>
      <c r="Q30" s="121">
        <v>533.23</v>
      </c>
      <c r="R30" s="121" t="s">
        <v>118</v>
      </c>
      <c r="S30" s="121" t="s">
        <v>118</v>
      </c>
      <c r="T30" s="121" t="s">
        <v>118</v>
      </c>
      <c r="U30" s="122" t="s">
        <v>118</v>
      </c>
      <c r="V30" s="121" t="s">
        <v>118</v>
      </c>
      <c r="W30" s="121" t="s">
        <v>118</v>
      </c>
      <c r="X30" s="122" t="s">
        <v>118</v>
      </c>
      <c r="Y30" s="121" t="s">
        <v>118</v>
      </c>
      <c r="Z30" s="122" t="s">
        <v>118</v>
      </c>
      <c r="AA30" s="121" t="s">
        <v>118</v>
      </c>
      <c r="AB30" s="121">
        <v>593.19000000000005</v>
      </c>
      <c r="AC30" s="121">
        <v>544</v>
      </c>
      <c r="AD30" s="121">
        <v>416.34050000000002</v>
      </c>
      <c r="AE30" s="122">
        <v>1739.56</v>
      </c>
      <c r="AF30" s="121" t="s">
        <v>118</v>
      </c>
      <c r="AG30" s="121">
        <v>208.7396</v>
      </c>
      <c r="AH30" s="122">
        <v>913</v>
      </c>
      <c r="AI30" s="121" t="s">
        <v>118</v>
      </c>
      <c r="AJ30" s="121" t="s">
        <v>118</v>
      </c>
      <c r="AK30" s="121" t="s">
        <v>118</v>
      </c>
      <c r="AL30" s="121">
        <v>497.31830000000002</v>
      </c>
      <c r="AM30" s="122">
        <v>4411</v>
      </c>
      <c r="AN30" s="121">
        <v>528.53150000000005</v>
      </c>
      <c r="AO30" s="121">
        <v>565.03710000000001</v>
      </c>
      <c r="AP30" s="121">
        <v>562.43425072000002</v>
      </c>
      <c r="AQ30" s="127"/>
      <c r="AR30" s="108">
        <v>542.63128036147191</v>
      </c>
      <c r="AS30" s="123">
        <v>-4.920933481307177E-4</v>
      </c>
    </row>
    <row r="31" spans="1:49" s="86" customFormat="1" ht="16.2" hidden="1" outlineLevel="1" thickBot="1">
      <c r="A31" s="119">
        <v>41015</v>
      </c>
      <c r="B31" s="120">
        <v>16</v>
      </c>
      <c r="C31" s="121">
        <v>593.98</v>
      </c>
      <c r="D31" s="121" t="s">
        <v>118</v>
      </c>
      <c r="E31" s="122" t="s">
        <v>118</v>
      </c>
      <c r="F31" s="121" t="s">
        <v>118</v>
      </c>
      <c r="G31" s="122" t="s">
        <v>118</v>
      </c>
      <c r="H31" s="121" t="s">
        <v>118</v>
      </c>
      <c r="I31" s="122" t="s">
        <v>118</v>
      </c>
      <c r="J31" s="121">
        <v>531.41999999999996</v>
      </c>
      <c r="K31" s="121">
        <v>293.76</v>
      </c>
      <c r="L31" s="121" t="s">
        <v>118</v>
      </c>
      <c r="M31" s="121">
        <v>497.51</v>
      </c>
      <c r="N31" s="121">
        <v>631</v>
      </c>
      <c r="O31" s="121"/>
      <c r="P31" s="121"/>
      <c r="Q31" s="121">
        <v>510.52000000000004</v>
      </c>
      <c r="R31" s="121" t="s">
        <v>118</v>
      </c>
      <c r="S31" s="121" t="s">
        <v>118</v>
      </c>
      <c r="T31" s="121" t="s">
        <v>118</v>
      </c>
      <c r="U31" s="122" t="s">
        <v>118</v>
      </c>
      <c r="V31" s="121" t="s">
        <v>118</v>
      </c>
      <c r="W31" s="121" t="s">
        <v>118</v>
      </c>
      <c r="X31" s="122" t="s">
        <v>118</v>
      </c>
      <c r="Y31" s="121" t="s">
        <v>118</v>
      </c>
      <c r="Z31" s="122" t="s">
        <v>118</v>
      </c>
      <c r="AA31" s="121" t="s">
        <v>118</v>
      </c>
      <c r="AB31" s="121">
        <v>593.32000000000005</v>
      </c>
      <c r="AC31" s="121">
        <v>543</v>
      </c>
      <c r="AD31" s="121">
        <v>421.79510000000005</v>
      </c>
      <c r="AE31" s="122">
        <v>1766.52</v>
      </c>
      <c r="AF31" s="121" t="s">
        <v>118</v>
      </c>
      <c r="AG31" s="121">
        <v>208.66050000000001</v>
      </c>
      <c r="AH31" s="122">
        <v>913</v>
      </c>
      <c r="AI31" s="121" t="s">
        <v>118</v>
      </c>
      <c r="AJ31" s="121" t="s">
        <v>118</v>
      </c>
      <c r="AK31" s="121" t="s">
        <v>118</v>
      </c>
      <c r="AL31" s="121">
        <v>520.7989</v>
      </c>
      <c r="AM31" s="122">
        <v>4615</v>
      </c>
      <c r="AN31" s="121">
        <v>510.67170000000004</v>
      </c>
      <c r="AO31" s="121">
        <v>569.41680000000008</v>
      </c>
      <c r="AP31" s="121">
        <v>565.22827437000012</v>
      </c>
      <c r="AQ31" s="127"/>
      <c r="AR31" s="108">
        <v>539.74537552058712</v>
      </c>
      <c r="AS31" s="123">
        <v>-5.318353263679132E-3</v>
      </c>
    </row>
    <row r="32" spans="1:49" s="86" customFormat="1" ht="16.2" hidden="1" outlineLevel="1" thickBot="1">
      <c r="A32" s="119">
        <v>41022</v>
      </c>
      <c r="B32" s="120">
        <v>17</v>
      </c>
      <c r="C32" s="121">
        <v>574</v>
      </c>
      <c r="D32" s="121" t="s">
        <v>118</v>
      </c>
      <c r="E32" s="122" t="s">
        <v>118</v>
      </c>
      <c r="F32" s="121" t="s">
        <v>118</v>
      </c>
      <c r="G32" s="122" t="s">
        <v>118</v>
      </c>
      <c r="H32" s="121" t="s">
        <v>118</v>
      </c>
      <c r="I32" s="122" t="s">
        <v>118</v>
      </c>
      <c r="J32" s="121">
        <v>558.96</v>
      </c>
      <c r="K32" s="121">
        <v>257.25</v>
      </c>
      <c r="L32" s="121" t="s">
        <v>118</v>
      </c>
      <c r="M32" s="121">
        <v>495.34000000000003</v>
      </c>
      <c r="N32" s="121">
        <v>627</v>
      </c>
      <c r="O32" s="121"/>
      <c r="P32" s="121"/>
      <c r="Q32" s="121">
        <v>504.59000000000003</v>
      </c>
      <c r="R32" s="121" t="s">
        <v>118</v>
      </c>
      <c r="S32" s="121" t="s">
        <v>118</v>
      </c>
      <c r="T32" s="121" t="s">
        <v>118</v>
      </c>
      <c r="U32" s="122" t="s">
        <v>118</v>
      </c>
      <c r="V32" s="121" t="s">
        <v>118</v>
      </c>
      <c r="W32" s="121" t="s">
        <v>118</v>
      </c>
      <c r="X32" s="122" t="s">
        <v>118</v>
      </c>
      <c r="Y32" s="121" t="s">
        <v>118</v>
      </c>
      <c r="Z32" s="122" t="s">
        <v>118</v>
      </c>
      <c r="AA32" s="121" t="s">
        <v>118</v>
      </c>
      <c r="AB32" s="121">
        <v>585.18000000000006</v>
      </c>
      <c r="AC32" s="121">
        <v>529</v>
      </c>
      <c r="AD32" s="121">
        <v>415.97770000000003</v>
      </c>
      <c r="AE32" s="122">
        <v>1741.77</v>
      </c>
      <c r="AF32" s="121" t="s">
        <v>118</v>
      </c>
      <c r="AG32" s="121">
        <v>239.63070000000002</v>
      </c>
      <c r="AH32" s="122">
        <v>1050</v>
      </c>
      <c r="AI32" s="121" t="s">
        <v>118</v>
      </c>
      <c r="AJ32" s="121" t="s">
        <v>118</v>
      </c>
      <c r="AK32" s="121" t="s">
        <v>118</v>
      </c>
      <c r="AL32" s="121">
        <v>527.08879999999999</v>
      </c>
      <c r="AM32" s="122">
        <v>4681</v>
      </c>
      <c r="AN32" s="121">
        <v>476.9597</v>
      </c>
      <c r="AO32" s="121">
        <v>526.58400000000006</v>
      </c>
      <c r="AP32" s="121">
        <v>523.04578741</v>
      </c>
      <c r="AQ32" s="127"/>
      <c r="AR32" s="108">
        <v>521.23949372669097</v>
      </c>
      <c r="AS32" s="123">
        <v>-3.4286318388642267E-2</v>
      </c>
    </row>
    <row r="33" spans="1:45" s="86" customFormat="1" ht="16.2" hidden="1" outlineLevel="1" thickBot="1">
      <c r="A33" s="119">
        <v>41029</v>
      </c>
      <c r="B33" s="120">
        <v>18</v>
      </c>
      <c r="C33" s="121">
        <v>564.11</v>
      </c>
      <c r="D33" s="121" t="s">
        <v>118</v>
      </c>
      <c r="E33" s="122" t="s">
        <v>118</v>
      </c>
      <c r="F33" s="121" t="s">
        <v>118</v>
      </c>
      <c r="G33" s="122" t="s">
        <v>118</v>
      </c>
      <c r="H33" s="121" t="s">
        <v>118</v>
      </c>
      <c r="I33" s="122" t="s">
        <v>118</v>
      </c>
      <c r="J33" s="121">
        <v>555.9</v>
      </c>
      <c r="K33" s="121">
        <v>302.52</v>
      </c>
      <c r="L33" s="121" t="s">
        <v>118</v>
      </c>
      <c r="M33" s="121">
        <v>487.83</v>
      </c>
      <c r="N33" s="121">
        <v>620</v>
      </c>
      <c r="O33" s="121"/>
      <c r="P33" s="121"/>
      <c r="Q33" s="121">
        <v>490.58</v>
      </c>
      <c r="R33" s="121" t="s">
        <v>118</v>
      </c>
      <c r="S33" s="121" t="s">
        <v>118</v>
      </c>
      <c r="T33" s="121" t="s">
        <v>118</v>
      </c>
      <c r="U33" s="122" t="s">
        <v>118</v>
      </c>
      <c r="V33" s="121" t="s">
        <v>118</v>
      </c>
      <c r="W33" s="121" t="s">
        <v>118</v>
      </c>
      <c r="X33" s="122" t="s">
        <v>118</v>
      </c>
      <c r="Y33" s="121" t="s">
        <v>118</v>
      </c>
      <c r="Z33" s="122" t="s">
        <v>118</v>
      </c>
      <c r="AA33" s="121" t="s">
        <v>118</v>
      </c>
      <c r="AB33" s="121">
        <v>573.35</v>
      </c>
      <c r="AC33" s="121">
        <v>531</v>
      </c>
      <c r="AD33" s="121">
        <v>413.40440000000001</v>
      </c>
      <c r="AE33" s="122">
        <v>1725.81</v>
      </c>
      <c r="AF33" s="121" t="s">
        <v>118</v>
      </c>
      <c r="AG33" s="121">
        <v>229.63320000000002</v>
      </c>
      <c r="AH33" s="122">
        <v>1012</v>
      </c>
      <c r="AI33" s="121" t="s">
        <v>118</v>
      </c>
      <c r="AJ33" s="121" t="s">
        <v>118</v>
      </c>
      <c r="AK33" s="121" t="s">
        <v>118</v>
      </c>
      <c r="AL33" s="121">
        <v>531.28610000000003</v>
      </c>
      <c r="AM33" s="122">
        <v>4729</v>
      </c>
      <c r="AN33" s="121">
        <v>459.87800000000004</v>
      </c>
      <c r="AO33" s="121">
        <v>515.61070000000007</v>
      </c>
      <c r="AP33" s="121">
        <v>511.63695849000004</v>
      </c>
      <c r="AQ33" s="127"/>
      <c r="AR33" s="108">
        <v>511.64379328839902</v>
      </c>
      <c r="AS33" s="123">
        <v>-1.8409388685584505E-2</v>
      </c>
    </row>
    <row r="34" spans="1:45" s="86" customFormat="1" ht="16.2" hidden="1" outlineLevel="1" thickBot="1">
      <c r="A34" s="119">
        <v>41036</v>
      </c>
      <c r="B34" s="120">
        <v>19</v>
      </c>
      <c r="C34" s="121">
        <v>557</v>
      </c>
      <c r="D34" s="121" t="s">
        <v>118</v>
      </c>
      <c r="E34" s="122" t="s">
        <v>118</v>
      </c>
      <c r="F34" s="121" t="s">
        <v>118</v>
      </c>
      <c r="G34" s="122" t="s">
        <v>118</v>
      </c>
      <c r="H34" s="121" t="s">
        <v>118</v>
      </c>
      <c r="I34" s="122" t="s">
        <v>118</v>
      </c>
      <c r="J34" s="121">
        <v>541.62</v>
      </c>
      <c r="K34" s="121">
        <v>283.08</v>
      </c>
      <c r="L34" s="121" t="s">
        <v>118</v>
      </c>
      <c r="M34" s="121">
        <v>488.23</v>
      </c>
      <c r="N34" s="121">
        <v>617</v>
      </c>
      <c r="O34" s="121"/>
      <c r="P34" s="121"/>
      <c r="Q34" s="121">
        <v>480.34000000000003</v>
      </c>
      <c r="R34" s="121" t="s">
        <v>118</v>
      </c>
      <c r="S34" s="121" t="s">
        <v>118</v>
      </c>
      <c r="T34" s="121" t="s">
        <v>118</v>
      </c>
      <c r="U34" s="122" t="s">
        <v>118</v>
      </c>
      <c r="V34" s="121" t="s">
        <v>118</v>
      </c>
      <c r="W34" s="121" t="s">
        <v>118</v>
      </c>
      <c r="X34" s="122" t="s">
        <v>118</v>
      </c>
      <c r="Y34" s="121" t="s">
        <v>118</v>
      </c>
      <c r="Z34" s="122" t="s">
        <v>118</v>
      </c>
      <c r="AA34" s="121" t="s">
        <v>118</v>
      </c>
      <c r="AB34" s="121">
        <v>565.89</v>
      </c>
      <c r="AC34" s="121">
        <v>528</v>
      </c>
      <c r="AD34" s="121">
        <v>409.47950000000003</v>
      </c>
      <c r="AE34" s="122">
        <v>1725.81</v>
      </c>
      <c r="AF34" s="121" t="s">
        <v>118</v>
      </c>
      <c r="AG34" s="121">
        <v>227.89660000000001</v>
      </c>
      <c r="AH34" s="122">
        <v>1007</v>
      </c>
      <c r="AI34" s="121" t="s">
        <v>118</v>
      </c>
      <c r="AJ34" s="121" t="s">
        <v>118</v>
      </c>
      <c r="AK34" s="121" t="s">
        <v>118</v>
      </c>
      <c r="AL34" s="121">
        <v>536.93209999999999</v>
      </c>
      <c r="AM34" s="122">
        <v>4796</v>
      </c>
      <c r="AN34" s="121">
        <v>457.88740000000001</v>
      </c>
      <c r="AO34" s="121">
        <v>539.31910000000005</v>
      </c>
      <c r="AP34" s="121">
        <v>533.51301979000004</v>
      </c>
      <c r="AQ34" s="127"/>
      <c r="AR34" s="108">
        <v>519.78530564802907</v>
      </c>
      <c r="AS34" s="123">
        <v>1.59124618854527E-2</v>
      </c>
    </row>
    <row r="35" spans="1:45" s="86" customFormat="1" ht="16.2" hidden="1" outlineLevel="1" thickBot="1">
      <c r="A35" s="119">
        <v>41043</v>
      </c>
      <c r="B35" s="120">
        <v>20</v>
      </c>
      <c r="C35" s="121">
        <v>557</v>
      </c>
      <c r="D35" s="121" t="s">
        <v>118</v>
      </c>
      <c r="E35" s="122" t="s">
        <v>118</v>
      </c>
      <c r="F35" s="121" t="s">
        <v>118</v>
      </c>
      <c r="G35" s="122" t="s">
        <v>118</v>
      </c>
      <c r="H35" s="121" t="s">
        <v>118</v>
      </c>
      <c r="I35" s="122" t="s">
        <v>118</v>
      </c>
      <c r="J35" s="121">
        <v>532.44000000000005</v>
      </c>
      <c r="K35" s="121">
        <v>260.85000000000002</v>
      </c>
      <c r="L35" s="121" t="s">
        <v>118</v>
      </c>
      <c r="M35" s="121">
        <v>480.3</v>
      </c>
      <c r="N35" s="121">
        <v>611</v>
      </c>
      <c r="O35" s="121"/>
      <c r="P35" s="121"/>
      <c r="Q35" s="121">
        <v>482.74</v>
      </c>
      <c r="R35" s="121" t="s">
        <v>118</v>
      </c>
      <c r="S35" s="121" t="s">
        <v>118</v>
      </c>
      <c r="T35" s="121" t="s">
        <v>118</v>
      </c>
      <c r="U35" s="122" t="s">
        <v>118</v>
      </c>
      <c r="V35" s="121" t="s">
        <v>118</v>
      </c>
      <c r="W35" s="121" t="s">
        <v>118</v>
      </c>
      <c r="X35" s="122" t="s">
        <v>118</v>
      </c>
      <c r="Y35" s="121" t="s">
        <v>118</v>
      </c>
      <c r="Z35" s="122" t="s">
        <v>118</v>
      </c>
      <c r="AA35" s="121" t="s">
        <v>118</v>
      </c>
      <c r="AB35" s="121">
        <v>572.08000000000004</v>
      </c>
      <c r="AC35" s="121">
        <v>523</v>
      </c>
      <c r="AD35" s="121">
        <v>402.83510000000001</v>
      </c>
      <c r="AE35" s="122">
        <v>1740.15</v>
      </c>
      <c r="AF35" s="121" t="s">
        <v>118</v>
      </c>
      <c r="AG35" s="121">
        <v>227.6104</v>
      </c>
      <c r="AH35" s="122">
        <v>1011</v>
      </c>
      <c r="AI35" s="121" t="s">
        <v>118</v>
      </c>
      <c r="AJ35" s="121" t="s">
        <v>118</v>
      </c>
      <c r="AK35" s="121" t="s">
        <v>118</v>
      </c>
      <c r="AL35" s="121">
        <v>526.69730000000004</v>
      </c>
      <c r="AM35" s="122">
        <v>4775</v>
      </c>
      <c r="AN35" s="121">
        <v>453.21600000000001</v>
      </c>
      <c r="AO35" s="121">
        <v>546.59339999999997</v>
      </c>
      <c r="AP35" s="121">
        <v>539.93559137999989</v>
      </c>
      <c r="AQ35" s="127"/>
      <c r="AR35" s="108">
        <v>521.03747862223793</v>
      </c>
      <c r="AS35" s="123">
        <v>2.4090195713550866E-3</v>
      </c>
    </row>
    <row r="36" spans="1:45" s="86" customFormat="1" ht="16.2" hidden="1" outlineLevel="1" thickBot="1">
      <c r="A36" s="119">
        <v>41050</v>
      </c>
      <c r="B36" s="120">
        <v>21</v>
      </c>
      <c r="C36" s="121">
        <v>557</v>
      </c>
      <c r="D36" s="121" t="s">
        <v>118</v>
      </c>
      <c r="E36" s="122" t="s">
        <v>118</v>
      </c>
      <c r="F36" s="121" t="s">
        <v>118</v>
      </c>
      <c r="G36" s="122" t="s">
        <v>118</v>
      </c>
      <c r="H36" s="121" t="s">
        <v>118</v>
      </c>
      <c r="I36" s="122" t="s">
        <v>118</v>
      </c>
      <c r="J36" s="121">
        <v>529.38</v>
      </c>
      <c r="K36" s="121">
        <v>264.73</v>
      </c>
      <c r="L36" s="121" t="s">
        <v>118</v>
      </c>
      <c r="M36" s="121">
        <v>470.33</v>
      </c>
      <c r="N36" s="121">
        <v>608</v>
      </c>
      <c r="O36" s="121"/>
      <c r="P36" s="121"/>
      <c r="Q36" s="121">
        <v>439.45</v>
      </c>
      <c r="R36" s="121" t="s">
        <v>118</v>
      </c>
      <c r="S36" s="121" t="s">
        <v>118</v>
      </c>
      <c r="T36" s="121" t="s">
        <v>118</v>
      </c>
      <c r="U36" s="122" t="s">
        <v>118</v>
      </c>
      <c r="V36" s="121" t="s">
        <v>118</v>
      </c>
      <c r="W36" s="121" t="s">
        <v>118</v>
      </c>
      <c r="X36" s="122" t="s">
        <v>118</v>
      </c>
      <c r="Y36" s="121" t="s">
        <v>118</v>
      </c>
      <c r="Z36" s="122" t="s">
        <v>118</v>
      </c>
      <c r="AA36" s="121" t="s">
        <v>118</v>
      </c>
      <c r="AB36" s="121">
        <v>557.14</v>
      </c>
      <c r="AC36" s="121">
        <v>525</v>
      </c>
      <c r="AD36" s="121">
        <v>369.14879999999999</v>
      </c>
      <c r="AE36" s="122">
        <v>1604.21</v>
      </c>
      <c r="AF36" s="121" t="s">
        <v>118</v>
      </c>
      <c r="AG36" s="121">
        <v>244.49800000000002</v>
      </c>
      <c r="AH36" s="122">
        <v>1090</v>
      </c>
      <c r="AI36" s="121" t="s">
        <v>118</v>
      </c>
      <c r="AJ36" s="121" t="s">
        <v>118</v>
      </c>
      <c r="AK36" s="121" t="s">
        <v>118</v>
      </c>
      <c r="AL36" s="121">
        <v>528.67349999999999</v>
      </c>
      <c r="AM36" s="122">
        <v>4783</v>
      </c>
      <c r="AN36" s="121">
        <v>405.44220000000001</v>
      </c>
      <c r="AO36" s="121">
        <v>548.66830000000004</v>
      </c>
      <c r="AP36" s="121">
        <v>538.45627907000005</v>
      </c>
      <c r="AQ36" s="127"/>
      <c r="AR36" s="108">
        <v>516.369859427557</v>
      </c>
      <c r="AS36" s="123">
        <v>-8.9583175610002952E-3</v>
      </c>
    </row>
    <row r="37" spans="1:45" s="86" customFormat="1" ht="16.2" hidden="1" outlineLevel="1" thickBot="1">
      <c r="A37" s="119">
        <v>41057</v>
      </c>
      <c r="B37" s="120">
        <v>22</v>
      </c>
      <c r="C37" s="121">
        <v>557</v>
      </c>
      <c r="D37" s="121" t="s">
        <v>118</v>
      </c>
      <c r="E37" s="122" t="s">
        <v>118</v>
      </c>
      <c r="F37" s="121" t="s">
        <v>118</v>
      </c>
      <c r="G37" s="122" t="s">
        <v>118</v>
      </c>
      <c r="H37" s="121" t="s">
        <v>118</v>
      </c>
      <c r="I37" s="122" t="s">
        <v>118</v>
      </c>
      <c r="J37" s="121">
        <v>524.28</v>
      </c>
      <c r="K37" s="121">
        <v>293.26</v>
      </c>
      <c r="L37" s="121" t="s">
        <v>118</v>
      </c>
      <c r="M37" s="121">
        <v>477.06</v>
      </c>
      <c r="N37" s="121">
        <v>594</v>
      </c>
      <c r="O37" s="121"/>
      <c r="P37" s="121"/>
      <c r="Q37" s="121">
        <v>440.42</v>
      </c>
      <c r="R37" s="121" t="s">
        <v>118</v>
      </c>
      <c r="S37" s="121" t="s">
        <v>118</v>
      </c>
      <c r="T37" s="121" t="s">
        <v>118</v>
      </c>
      <c r="U37" s="122" t="s">
        <v>118</v>
      </c>
      <c r="V37" s="121" t="s">
        <v>118</v>
      </c>
      <c r="W37" s="121" t="s">
        <v>118</v>
      </c>
      <c r="X37" s="122" t="s">
        <v>118</v>
      </c>
      <c r="Y37" s="121" t="s">
        <v>118</v>
      </c>
      <c r="Z37" s="122" t="s">
        <v>118</v>
      </c>
      <c r="AA37" s="121" t="s">
        <v>118</v>
      </c>
      <c r="AB37" s="121">
        <v>569.86</v>
      </c>
      <c r="AC37" s="121">
        <v>524</v>
      </c>
      <c r="AD37" s="121">
        <v>366.29140000000001</v>
      </c>
      <c r="AE37" s="122">
        <v>1604.21</v>
      </c>
      <c r="AF37" s="121" t="s">
        <v>118</v>
      </c>
      <c r="AG37" s="121">
        <v>243.87440000000001</v>
      </c>
      <c r="AH37" s="122">
        <v>1090</v>
      </c>
      <c r="AI37" s="121" t="s">
        <v>118</v>
      </c>
      <c r="AJ37" s="121" t="s">
        <v>118</v>
      </c>
      <c r="AK37" s="121" t="s">
        <v>118</v>
      </c>
      <c r="AL37" s="121">
        <v>532.30799999999999</v>
      </c>
      <c r="AM37" s="122">
        <v>4783</v>
      </c>
      <c r="AN37" s="121">
        <v>409.87970000000001</v>
      </c>
      <c r="AO37" s="121">
        <v>499.3981</v>
      </c>
      <c r="AP37" s="121">
        <v>493.01543807999997</v>
      </c>
      <c r="AQ37" s="127"/>
      <c r="AR37" s="108">
        <v>491.72028941340795</v>
      </c>
      <c r="AS37" s="123">
        <v>-4.7736268033682916E-2</v>
      </c>
    </row>
    <row r="38" spans="1:45" s="86" customFormat="1" ht="16.2" hidden="1" outlineLevel="1" thickBot="1">
      <c r="A38" s="119">
        <v>41064</v>
      </c>
      <c r="B38" s="120">
        <v>23</v>
      </c>
      <c r="C38" s="121">
        <v>504.48</v>
      </c>
      <c r="D38" s="121" t="s">
        <v>118</v>
      </c>
      <c r="E38" s="122" t="s">
        <v>118</v>
      </c>
      <c r="F38" s="121" t="s">
        <v>118</v>
      </c>
      <c r="G38" s="122" t="s">
        <v>118</v>
      </c>
      <c r="H38" s="121" t="s">
        <v>118</v>
      </c>
      <c r="I38" s="122" t="s">
        <v>118</v>
      </c>
      <c r="J38" s="121">
        <v>506.94</v>
      </c>
      <c r="K38" s="121">
        <v>336.90000000000003</v>
      </c>
      <c r="L38" s="121" t="s">
        <v>118</v>
      </c>
      <c r="M38" s="121">
        <v>464.19</v>
      </c>
      <c r="N38" s="121">
        <v>587</v>
      </c>
      <c r="O38" s="121"/>
      <c r="P38" s="121"/>
      <c r="Q38" s="121">
        <v>440.7</v>
      </c>
      <c r="R38" s="121" t="s">
        <v>118</v>
      </c>
      <c r="S38" s="121" t="s">
        <v>118</v>
      </c>
      <c r="T38" s="121" t="s">
        <v>118</v>
      </c>
      <c r="U38" s="122" t="s">
        <v>118</v>
      </c>
      <c r="V38" s="121" t="s">
        <v>118</v>
      </c>
      <c r="W38" s="121" t="s">
        <v>118</v>
      </c>
      <c r="X38" s="122" t="s">
        <v>118</v>
      </c>
      <c r="Y38" s="121" t="s">
        <v>118</v>
      </c>
      <c r="Z38" s="122" t="s">
        <v>118</v>
      </c>
      <c r="AA38" s="121" t="s">
        <v>118</v>
      </c>
      <c r="AB38" s="121">
        <v>556.49</v>
      </c>
      <c r="AC38" s="121">
        <v>529</v>
      </c>
      <c r="AD38" s="121">
        <v>378.52850000000001</v>
      </c>
      <c r="AE38" s="122">
        <v>1644.16</v>
      </c>
      <c r="AF38" s="121" t="s">
        <v>118</v>
      </c>
      <c r="AG38" s="121">
        <v>244.67780000000002</v>
      </c>
      <c r="AH38" s="122">
        <v>1093</v>
      </c>
      <c r="AI38" s="121" t="s">
        <v>118</v>
      </c>
      <c r="AJ38" s="121" t="s">
        <v>118</v>
      </c>
      <c r="AK38" s="121" t="s">
        <v>118</v>
      </c>
      <c r="AL38" s="121">
        <v>528.20069999999998</v>
      </c>
      <c r="AM38" s="122">
        <v>4747</v>
      </c>
      <c r="AN38" s="121">
        <v>434.66030000000001</v>
      </c>
      <c r="AO38" s="121">
        <v>504.11190000000005</v>
      </c>
      <c r="AP38" s="121">
        <v>499.16000092000002</v>
      </c>
      <c r="AQ38" s="127"/>
      <c r="AR38" s="108">
        <v>491.35035026549201</v>
      </c>
      <c r="AS38" s="123">
        <v>-7.5233655368844854E-4</v>
      </c>
    </row>
    <row r="39" spans="1:45" s="86" customFormat="1" ht="16.2" hidden="1" outlineLevel="1" thickBot="1">
      <c r="A39" s="119">
        <v>41071</v>
      </c>
      <c r="B39" s="120">
        <v>24</v>
      </c>
      <c r="C39" s="121">
        <v>494.87</v>
      </c>
      <c r="D39" s="121" t="s">
        <v>118</v>
      </c>
      <c r="E39" s="122" t="s">
        <v>118</v>
      </c>
      <c r="F39" s="121" t="s">
        <v>118</v>
      </c>
      <c r="G39" s="122" t="s">
        <v>118</v>
      </c>
      <c r="H39" s="121" t="s">
        <v>118</v>
      </c>
      <c r="I39" s="122" t="s">
        <v>118</v>
      </c>
      <c r="J39" s="121">
        <v>501.84000000000003</v>
      </c>
      <c r="K39" s="121">
        <v>279.04000000000002</v>
      </c>
      <c r="L39" s="121" t="s">
        <v>118</v>
      </c>
      <c r="M39" s="121">
        <v>462.81</v>
      </c>
      <c r="N39" s="121">
        <v>582</v>
      </c>
      <c r="O39" s="121"/>
      <c r="P39" s="121"/>
      <c r="Q39" s="121">
        <v>458.14</v>
      </c>
      <c r="R39" s="121" t="s">
        <v>118</v>
      </c>
      <c r="S39" s="121" t="s">
        <v>118</v>
      </c>
      <c r="T39" s="121" t="s">
        <v>118</v>
      </c>
      <c r="U39" s="122" t="s">
        <v>118</v>
      </c>
      <c r="V39" s="121" t="s">
        <v>118</v>
      </c>
      <c r="W39" s="121" t="s">
        <v>118</v>
      </c>
      <c r="X39" s="122" t="s">
        <v>118</v>
      </c>
      <c r="Y39" s="121" t="s">
        <v>118</v>
      </c>
      <c r="Z39" s="122" t="s">
        <v>118</v>
      </c>
      <c r="AA39" s="121" t="s">
        <v>118</v>
      </c>
      <c r="AB39" s="121">
        <v>584.21</v>
      </c>
      <c r="AC39" s="121">
        <v>543</v>
      </c>
      <c r="AD39" s="121">
        <v>379.06980000000004</v>
      </c>
      <c r="AE39" s="122">
        <v>1633</v>
      </c>
      <c r="AF39" s="121" t="s">
        <v>118</v>
      </c>
      <c r="AG39" s="121">
        <v>224.10470000000001</v>
      </c>
      <c r="AH39" s="122">
        <v>1000</v>
      </c>
      <c r="AI39" s="121" t="s">
        <v>118</v>
      </c>
      <c r="AJ39" s="121" t="s">
        <v>118</v>
      </c>
      <c r="AK39" s="121" t="s">
        <v>118</v>
      </c>
      <c r="AL39" s="121">
        <v>537.35940000000005</v>
      </c>
      <c r="AM39" s="122">
        <v>4763</v>
      </c>
      <c r="AN39" s="121">
        <v>465.68530000000004</v>
      </c>
      <c r="AO39" s="121">
        <v>522.26620000000003</v>
      </c>
      <c r="AP39" s="121">
        <v>518.23198183</v>
      </c>
      <c r="AQ39" s="127"/>
      <c r="AR39" s="108">
        <v>500.20654519403303</v>
      </c>
      <c r="AS39" s="123">
        <v>1.8024195818229671E-2</v>
      </c>
    </row>
    <row r="40" spans="1:45" s="86" customFormat="1" ht="16.2" hidden="1" outlineLevel="1" thickBot="1">
      <c r="A40" s="119">
        <v>41078</v>
      </c>
      <c r="B40" s="120">
        <v>25</v>
      </c>
      <c r="C40" s="121">
        <v>499.03000000000003</v>
      </c>
      <c r="D40" s="121" t="s">
        <v>118</v>
      </c>
      <c r="E40" s="122" t="s">
        <v>118</v>
      </c>
      <c r="F40" s="121" t="s">
        <v>118</v>
      </c>
      <c r="G40" s="122" t="s">
        <v>118</v>
      </c>
      <c r="H40" s="121" t="s">
        <v>118</v>
      </c>
      <c r="I40" s="122" t="s">
        <v>118</v>
      </c>
      <c r="J40" s="121">
        <v>487.56</v>
      </c>
      <c r="K40" s="121">
        <v>228.48000000000002</v>
      </c>
      <c r="L40" s="121" t="s">
        <v>118</v>
      </c>
      <c r="M40" s="121">
        <v>466.93</v>
      </c>
      <c r="N40" s="121">
        <v>577</v>
      </c>
      <c r="O40" s="121"/>
      <c r="P40" s="121"/>
      <c r="Q40" s="121">
        <v>452.90000000000003</v>
      </c>
      <c r="R40" s="121" t="s">
        <v>118</v>
      </c>
      <c r="S40" s="121" t="s">
        <v>118</v>
      </c>
      <c r="T40" s="121" t="s">
        <v>118</v>
      </c>
      <c r="U40" s="122" t="s">
        <v>118</v>
      </c>
      <c r="V40" s="121" t="s">
        <v>118</v>
      </c>
      <c r="W40" s="121" t="s">
        <v>118</v>
      </c>
      <c r="X40" s="122" t="s">
        <v>118</v>
      </c>
      <c r="Y40" s="121" t="s">
        <v>118</v>
      </c>
      <c r="Z40" s="122" t="s">
        <v>118</v>
      </c>
      <c r="AA40" s="121" t="s">
        <v>118</v>
      </c>
      <c r="AB40" s="121">
        <v>554.56000000000006</v>
      </c>
      <c r="AC40" s="121">
        <v>524</v>
      </c>
      <c r="AD40" s="121">
        <v>373.59980000000002</v>
      </c>
      <c r="AE40" s="122">
        <v>1592.48</v>
      </c>
      <c r="AF40" s="121" t="s">
        <v>118</v>
      </c>
      <c r="AG40" s="121">
        <v>251.16560000000001</v>
      </c>
      <c r="AH40" s="122">
        <v>1122</v>
      </c>
      <c r="AI40" s="121" t="s">
        <v>118</v>
      </c>
      <c r="AJ40" s="121" t="s">
        <v>118</v>
      </c>
      <c r="AK40" s="121" t="s">
        <v>118</v>
      </c>
      <c r="AL40" s="121">
        <v>519.01940000000002</v>
      </c>
      <c r="AM40" s="122">
        <v>4582</v>
      </c>
      <c r="AN40" s="121">
        <v>451.0324</v>
      </c>
      <c r="AO40" s="121">
        <v>539.09590000000003</v>
      </c>
      <c r="AP40" s="121">
        <v>532.81697244999998</v>
      </c>
      <c r="AQ40" s="127"/>
      <c r="AR40" s="108">
        <v>506.21143263999505</v>
      </c>
      <c r="AS40" s="123">
        <v>1.2004815817899139E-2</v>
      </c>
    </row>
    <row r="41" spans="1:45" s="86" customFormat="1" ht="16.2" hidden="1" outlineLevel="1" thickBot="1">
      <c r="A41" s="119">
        <v>41085</v>
      </c>
      <c r="B41" s="120">
        <v>26</v>
      </c>
      <c r="C41" s="121">
        <v>481.38</v>
      </c>
      <c r="D41" s="121" t="s">
        <v>118</v>
      </c>
      <c r="E41" s="122" t="s">
        <v>118</v>
      </c>
      <c r="F41" s="121" t="s">
        <v>118</v>
      </c>
      <c r="G41" s="122" t="s">
        <v>118</v>
      </c>
      <c r="H41" s="121" t="s">
        <v>118</v>
      </c>
      <c r="I41" s="122" t="s">
        <v>118</v>
      </c>
      <c r="J41" s="121">
        <v>485.52</v>
      </c>
      <c r="K41" s="121">
        <v>234.9</v>
      </c>
      <c r="L41" s="121" t="s">
        <v>118</v>
      </c>
      <c r="M41" s="121">
        <v>467.54</v>
      </c>
      <c r="N41" s="121">
        <v>575</v>
      </c>
      <c r="O41" s="121"/>
      <c r="P41" s="121"/>
      <c r="Q41" s="121">
        <v>450.65000000000003</v>
      </c>
      <c r="R41" s="121" t="s">
        <v>118</v>
      </c>
      <c r="S41" s="121" t="s">
        <v>118</v>
      </c>
      <c r="T41" s="121" t="s">
        <v>118</v>
      </c>
      <c r="U41" s="122" t="s">
        <v>118</v>
      </c>
      <c r="V41" s="121" t="s">
        <v>118</v>
      </c>
      <c r="W41" s="121" t="s">
        <v>118</v>
      </c>
      <c r="X41" s="122" t="s">
        <v>118</v>
      </c>
      <c r="Y41" s="121" t="s">
        <v>118</v>
      </c>
      <c r="Z41" s="122" t="s">
        <v>118</v>
      </c>
      <c r="AA41" s="121" t="s">
        <v>118</v>
      </c>
      <c r="AB41" s="121">
        <v>566.4</v>
      </c>
      <c r="AC41" s="121">
        <v>516</v>
      </c>
      <c r="AD41" s="121">
        <v>393.16239999999999</v>
      </c>
      <c r="AE41" s="122">
        <v>1673.49</v>
      </c>
      <c r="AF41" s="121" t="s">
        <v>118</v>
      </c>
      <c r="AG41" s="121">
        <v>243.71090000000001</v>
      </c>
      <c r="AH41" s="122">
        <v>1086</v>
      </c>
      <c r="AI41" s="121" t="s">
        <v>118</v>
      </c>
      <c r="AJ41" s="121" t="s">
        <v>118</v>
      </c>
      <c r="AK41" s="121" t="s">
        <v>118</v>
      </c>
      <c r="AL41" s="121">
        <v>519.81550000000004</v>
      </c>
      <c r="AM41" s="122">
        <v>4575</v>
      </c>
      <c r="AN41" s="121">
        <v>449.54970000000003</v>
      </c>
      <c r="AO41" s="121">
        <v>534.81050000000005</v>
      </c>
      <c r="AP41" s="121">
        <v>528.73140495999996</v>
      </c>
      <c r="AQ41" s="127"/>
      <c r="AR41" s="108">
        <v>503.10099296569598</v>
      </c>
      <c r="AS41" s="123">
        <v>-6.1445464755260915E-3</v>
      </c>
    </row>
    <row r="42" spans="1:45" s="86" customFormat="1" ht="16.2" hidden="1" outlineLevel="1" thickBot="1">
      <c r="A42" s="119">
        <v>41092</v>
      </c>
      <c r="B42" s="120">
        <v>27</v>
      </c>
      <c r="C42" s="121">
        <v>473.56</v>
      </c>
      <c r="D42" s="121" t="s">
        <v>118</v>
      </c>
      <c r="E42" s="122" t="s">
        <v>118</v>
      </c>
      <c r="F42" s="121" t="s">
        <v>118</v>
      </c>
      <c r="G42" s="122" t="s">
        <v>118</v>
      </c>
      <c r="H42" s="121" t="s">
        <v>118</v>
      </c>
      <c r="I42" s="122" t="s">
        <v>118</v>
      </c>
      <c r="J42" s="121">
        <v>469.2</v>
      </c>
      <c r="K42" s="121">
        <v>209.85</v>
      </c>
      <c r="L42" s="121" t="s">
        <v>118</v>
      </c>
      <c r="M42" s="121">
        <v>481.71000000000004</v>
      </c>
      <c r="N42" s="121">
        <v>579</v>
      </c>
      <c r="O42" s="121"/>
      <c r="P42" s="121"/>
      <c r="Q42" s="121">
        <v>440.24</v>
      </c>
      <c r="R42" s="121" t="s">
        <v>118</v>
      </c>
      <c r="S42" s="121" t="s">
        <v>118</v>
      </c>
      <c r="T42" s="121" t="s">
        <v>118</v>
      </c>
      <c r="U42" s="122" t="s">
        <v>118</v>
      </c>
      <c r="V42" s="121" t="s">
        <v>118</v>
      </c>
      <c r="W42" s="121" t="s">
        <v>118</v>
      </c>
      <c r="X42" s="122" t="s">
        <v>118</v>
      </c>
      <c r="Y42" s="121" t="s">
        <v>118</v>
      </c>
      <c r="Z42" s="122" t="s">
        <v>118</v>
      </c>
      <c r="AA42" s="121" t="s">
        <v>118</v>
      </c>
      <c r="AB42" s="121">
        <v>570.35</v>
      </c>
      <c r="AC42" s="121">
        <v>514</v>
      </c>
      <c r="AD42" s="121">
        <v>379.01400000000001</v>
      </c>
      <c r="AE42" s="122">
        <v>1598.3400000000001</v>
      </c>
      <c r="AF42" s="121" t="s">
        <v>118</v>
      </c>
      <c r="AG42" s="121">
        <v>247.53500000000003</v>
      </c>
      <c r="AH42" s="122">
        <v>1110</v>
      </c>
      <c r="AI42" s="121" t="s">
        <v>118</v>
      </c>
      <c r="AJ42" s="121" t="s">
        <v>118</v>
      </c>
      <c r="AK42" s="121" t="s">
        <v>118</v>
      </c>
      <c r="AL42" s="121">
        <v>528.55529999999999</v>
      </c>
      <c r="AM42" s="122">
        <v>4596</v>
      </c>
      <c r="AN42" s="121">
        <v>435.95770000000005</v>
      </c>
      <c r="AO42" s="121">
        <v>507.62720000000002</v>
      </c>
      <c r="AP42" s="121">
        <v>502.51716464999998</v>
      </c>
      <c r="AQ42" s="127"/>
      <c r="AR42" s="108">
        <v>489.87017033821496</v>
      </c>
      <c r="AS42" s="123">
        <v>-2.6298542067046071E-2</v>
      </c>
    </row>
    <row r="43" spans="1:45" s="86" customFormat="1" ht="16.2" hidden="1" outlineLevel="1" thickBot="1">
      <c r="A43" s="119">
        <v>41099</v>
      </c>
      <c r="B43" s="120">
        <v>28</v>
      </c>
      <c r="C43" s="121">
        <v>473.56</v>
      </c>
      <c r="D43" s="121" t="s">
        <v>118</v>
      </c>
      <c r="E43" s="122" t="s">
        <v>118</v>
      </c>
      <c r="F43" s="121" t="s">
        <v>118</v>
      </c>
      <c r="G43" s="122" t="s">
        <v>118</v>
      </c>
      <c r="H43" s="121" t="s">
        <v>118</v>
      </c>
      <c r="I43" s="122" t="s">
        <v>118</v>
      </c>
      <c r="J43" s="121">
        <v>487.56</v>
      </c>
      <c r="K43" s="121">
        <v>398.82</v>
      </c>
      <c r="L43" s="121" t="s">
        <v>118</v>
      </c>
      <c r="M43" s="121">
        <v>498.06</v>
      </c>
      <c r="N43" s="121">
        <v>579</v>
      </c>
      <c r="O43" s="121"/>
      <c r="P43" s="121"/>
      <c r="Q43" s="121">
        <v>426.47</v>
      </c>
      <c r="R43" s="121" t="s">
        <v>118</v>
      </c>
      <c r="S43" s="121" t="s">
        <v>118</v>
      </c>
      <c r="T43" s="121" t="s">
        <v>118</v>
      </c>
      <c r="U43" s="122" t="s">
        <v>118</v>
      </c>
      <c r="V43" s="121" t="s">
        <v>118</v>
      </c>
      <c r="W43" s="121" t="s">
        <v>118</v>
      </c>
      <c r="X43" s="122" t="s">
        <v>118</v>
      </c>
      <c r="Y43" s="121" t="s">
        <v>118</v>
      </c>
      <c r="Z43" s="122" t="s">
        <v>118</v>
      </c>
      <c r="AA43" s="121" t="s">
        <v>118</v>
      </c>
      <c r="AB43" s="121">
        <v>563.74</v>
      </c>
      <c r="AC43" s="121">
        <v>514</v>
      </c>
      <c r="AD43" s="121">
        <v>379.96520000000004</v>
      </c>
      <c r="AE43" s="122">
        <v>1598.3400000000001</v>
      </c>
      <c r="AF43" s="121" t="s">
        <v>118</v>
      </c>
      <c r="AG43" s="121">
        <v>242.05300000000003</v>
      </c>
      <c r="AH43" s="122">
        <v>1099</v>
      </c>
      <c r="AI43" s="121" t="s">
        <v>118</v>
      </c>
      <c r="AJ43" s="121" t="s">
        <v>118</v>
      </c>
      <c r="AK43" s="121" t="s">
        <v>118</v>
      </c>
      <c r="AL43" s="121">
        <v>522.53840000000002</v>
      </c>
      <c r="AM43" s="122">
        <v>4488</v>
      </c>
      <c r="AN43" s="121">
        <v>429.4907</v>
      </c>
      <c r="AO43" s="121">
        <v>515.45460000000003</v>
      </c>
      <c r="AP43" s="121">
        <v>509.32537393000001</v>
      </c>
      <c r="AQ43" s="127"/>
      <c r="AR43" s="108">
        <v>493.6715047327429</v>
      </c>
      <c r="AS43" s="123">
        <v>7.7598813414245793E-3</v>
      </c>
    </row>
    <row r="44" spans="1:45" s="86" customFormat="1" ht="16.2" hidden="1" outlineLevel="1" thickBot="1">
      <c r="A44" s="119">
        <v>41106</v>
      </c>
      <c r="B44" s="120">
        <v>29</v>
      </c>
      <c r="C44" s="121">
        <v>475.45</v>
      </c>
      <c r="D44" s="121" t="s">
        <v>118</v>
      </c>
      <c r="E44" s="122" t="s">
        <v>118</v>
      </c>
      <c r="F44" s="121" t="s">
        <v>118</v>
      </c>
      <c r="G44" s="122" t="s">
        <v>118</v>
      </c>
      <c r="H44" s="121" t="s">
        <v>118</v>
      </c>
      <c r="I44" s="122" t="s">
        <v>118</v>
      </c>
      <c r="J44" s="121">
        <v>479.40000000000003</v>
      </c>
      <c r="K44" s="121">
        <v>292.47000000000003</v>
      </c>
      <c r="L44" s="121" t="s">
        <v>118</v>
      </c>
      <c r="M44" s="121">
        <v>509.38</v>
      </c>
      <c r="N44" s="121">
        <v>581</v>
      </c>
      <c r="O44" s="121"/>
      <c r="P44" s="121"/>
      <c r="Q44" s="121">
        <v>434.26</v>
      </c>
      <c r="R44" s="121" t="s">
        <v>118</v>
      </c>
      <c r="S44" s="121" t="s">
        <v>118</v>
      </c>
      <c r="T44" s="121" t="s">
        <v>118</v>
      </c>
      <c r="U44" s="122" t="s">
        <v>118</v>
      </c>
      <c r="V44" s="121" t="s">
        <v>118</v>
      </c>
      <c r="W44" s="121" t="s">
        <v>118</v>
      </c>
      <c r="X44" s="122" t="s">
        <v>118</v>
      </c>
      <c r="Y44" s="121" t="s">
        <v>118</v>
      </c>
      <c r="Z44" s="122" t="s">
        <v>118</v>
      </c>
      <c r="AA44" s="121" t="s">
        <v>118</v>
      </c>
      <c r="AB44" s="121">
        <v>581.80000000000007</v>
      </c>
      <c r="AC44" s="121">
        <v>518</v>
      </c>
      <c r="AD44" s="121">
        <v>361.33850000000001</v>
      </c>
      <c r="AE44" s="122">
        <v>1508.81</v>
      </c>
      <c r="AF44" s="121" t="s">
        <v>118</v>
      </c>
      <c r="AG44" s="121">
        <v>234.69470000000001</v>
      </c>
      <c r="AH44" s="122">
        <v>1074</v>
      </c>
      <c r="AI44" s="121" t="s">
        <v>118</v>
      </c>
      <c r="AJ44" s="121" t="s">
        <v>118</v>
      </c>
      <c r="AK44" s="121" t="s">
        <v>118</v>
      </c>
      <c r="AL44" s="121">
        <v>512.83940000000007</v>
      </c>
      <c r="AM44" s="122">
        <v>4374</v>
      </c>
      <c r="AN44" s="121">
        <v>440.09300000000002</v>
      </c>
      <c r="AO44" s="121">
        <v>541.0498</v>
      </c>
      <c r="AP44" s="121">
        <v>533.85158016000003</v>
      </c>
      <c r="AQ44" s="127"/>
      <c r="AR44" s="108">
        <v>506.48626811721596</v>
      </c>
      <c r="AS44" s="123">
        <v>2.5958077915415601E-2</v>
      </c>
    </row>
    <row r="45" spans="1:45" s="86" customFormat="1" ht="16.2" hidden="1" outlineLevel="1" thickBot="1">
      <c r="A45" s="119">
        <v>41113</v>
      </c>
      <c r="B45" s="120">
        <v>30</v>
      </c>
      <c r="C45" s="121">
        <v>483.7</v>
      </c>
      <c r="D45" s="121" t="s">
        <v>118</v>
      </c>
      <c r="E45" s="122" t="s">
        <v>118</v>
      </c>
      <c r="F45" s="121" t="s">
        <v>118</v>
      </c>
      <c r="G45" s="122" t="s">
        <v>118</v>
      </c>
      <c r="H45" s="121" t="s">
        <v>118</v>
      </c>
      <c r="I45" s="122" t="s">
        <v>118</v>
      </c>
      <c r="J45" s="121">
        <v>490.62</v>
      </c>
      <c r="K45" s="121">
        <v>294.79000000000002</v>
      </c>
      <c r="L45" s="121" t="s">
        <v>118</v>
      </c>
      <c r="M45" s="121">
        <v>511.3</v>
      </c>
      <c r="N45" s="121">
        <v>584</v>
      </c>
      <c r="O45" s="121"/>
      <c r="P45" s="121"/>
      <c r="Q45" s="121">
        <v>436.91</v>
      </c>
      <c r="R45" s="121" t="s">
        <v>118</v>
      </c>
      <c r="S45" s="121" t="s">
        <v>118</v>
      </c>
      <c r="T45" s="121" t="s">
        <v>118</v>
      </c>
      <c r="U45" s="122" t="s">
        <v>118</v>
      </c>
      <c r="V45" s="121" t="s">
        <v>118</v>
      </c>
      <c r="W45" s="121" t="s">
        <v>118</v>
      </c>
      <c r="X45" s="122" t="s">
        <v>118</v>
      </c>
      <c r="Y45" s="121" t="s">
        <v>118</v>
      </c>
      <c r="Z45" s="122" t="s">
        <v>118</v>
      </c>
      <c r="AA45" s="121" t="s">
        <v>118</v>
      </c>
      <c r="AB45" s="121">
        <v>588.91</v>
      </c>
      <c r="AC45" s="121">
        <v>502</v>
      </c>
      <c r="AD45" s="121">
        <v>381.71630000000005</v>
      </c>
      <c r="AE45" s="122">
        <v>1590.77</v>
      </c>
      <c r="AF45" s="121" t="s">
        <v>118</v>
      </c>
      <c r="AG45" s="121">
        <v>232.63590000000002</v>
      </c>
      <c r="AH45" s="122">
        <v>1074</v>
      </c>
      <c r="AI45" s="121" t="s">
        <v>118</v>
      </c>
      <c r="AJ45" s="121" t="s">
        <v>118</v>
      </c>
      <c r="AK45" s="121" t="s">
        <v>118</v>
      </c>
      <c r="AL45" s="121">
        <v>516.51319999999998</v>
      </c>
      <c r="AM45" s="122">
        <v>4371</v>
      </c>
      <c r="AN45" s="121">
        <v>435.93270000000001</v>
      </c>
      <c r="AO45" s="121">
        <v>548.11599999999999</v>
      </c>
      <c r="AP45" s="121">
        <v>540.11733071000003</v>
      </c>
      <c r="AQ45" s="127"/>
      <c r="AR45" s="108">
        <v>511.10695431452098</v>
      </c>
      <c r="AS45" s="123">
        <v>9.1230236398742726E-3</v>
      </c>
    </row>
    <row r="46" spans="1:45" s="86" customFormat="1" ht="16.2" hidden="1" outlineLevel="1" thickBot="1">
      <c r="A46" s="119">
        <v>41120</v>
      </c>
      <c r="B46" s="120">
        <v>31</v>
      </c>
      <c r="C46" s="121">
        <v>493.34000000000003</v>
      </c>
      <c r="D46" s="121" t="s">
        <v>118</v>
      </c>
      <c r="E46" s="122" t="s">
        <v>118</v>
      </c>
      <c r="F46" s="121" t="s">
        <v>118</v>
      </c>
      <c r="G46" s="122" t="s">
        <v>118</v>
      </c>
      <c r="H46" s="121" t="s">
        <v>118</v>
      </c>
      <c r="I46" s="122" t="s">
        <v>118</v>
      </c>
      <c r="J46" s="121">
        <v>488.58</v>
      </c>
      <c r="K46" s="121">
        <v>279.47000000000003</v>
      </c>
      <c r="L46" s="121" t="s">
        <v>118</v>
      </c>
      <c r="M46" s="121">
        <v>516.38</v>
      </c>
      <c r="N46" s="121">
        <v>588</v>
      </c>
      <c r="O46" s="121"/>
      <c r="P46" s="121"/>
      <c r="Q46" s="121">
        <v>442.27</v>
      </c>
      <c r="R46" s="121" t="s">
        <v>118</v>
      </c>
      <c r="S46" s="121" t="s">
        <v>118</v>
      </c>
      <c r="T46" s="121" t="s">
        <v>118</v>
      </c>
      <c r="U46" s="122" t="s">
        <v>118</v>
      </c>
      <c r="V46" s="121" t="s">
        <v>118</v>
      </c>
      <c r="W46" s="121" t="s">
        <v>118</v>
      </c>
      <c r="X46" s="122" t="s">
        <v>118</v>
      </c>
      <c r="Y46" s="121" t="s">
        <v>118</v>
      </c>
      <c r="Z46" s="122" t="s">
        <v>118</v>
      </c>
      <c r="AA46" s="121" t="s">
        <v>118</v>
      </c>
      <c r="AB46" s="121">
        <v>562.68000000000006</v>
      </c>
      <c r="AC46" s="121">
        <v>505</v>
      </c>
      <c r="AD46" s="121">
        <v>387.95250000000004</v>
      </c>
      <c r="AE46" s="122">
        <v>1592.8500000000001</v>
      </c>
      <c r="AF46" s="121" t="s">
        <v>118</v>
      </c>
      <c r="AG46" s="121">
        <v>234.12100000000001</v>
      </c>
      <c r="AH46" s="122">
        <v>1079</v>
      </c>
      <c r="AI46" s="121" t="s">
        <v>118</v>
      </c>
      <c r="AJ46" s="121" t="s">
        <v>118</v>
      </c>
      <c r="AK46" s="121" t="s">
        <v>118</v>
      </c>
      <c r="AL46" s="121">
        <v>520.01940000000002</v>
      </c>
      <c r="AM46" s="122">
        <v>4340</v>
      </c>
      <c r="AN46" s="121">
        <v>443.50540000000001</v>
      </c>
      <c r="AO46" s="121">
        <v>537.51670000000001</v>
      </c>
      <c r="AP46" s="121">
        <v>530.81369430999996</v>
      </c>
      <c r="AQ46" s="127"/>
      <c r="AR46" s="108">
        <v>507.38494276288094</v>
      </c>
      <c r="AS46" s="123">
        <v>-7.2822557396657883E-3</v>
      </c>
    </row>
    <row r="47" spans="1:45" s="86" customFormat="1" ht="16.2" hidden="1" outlineLevel="1" thickBot="1">
      <c r="A47" s="119">
        <v>41127</v>
      </c>
      <c r="B47" s="120">
        <v>32</v>
      </c>
      <c r="C47" s="121">
        <v>489.40000000000003</v>
      </c>
      <c r="D47" s="121" t="s">
        <v>118</v>
      </c>
      <c r="E47" s="122" t="s">
        <v>118</v>
      </c>
      <c r="F47" s="121" t="s">
        <v>118</v>
      </c>
      <c r="G47" s="122" t="s">
        <v>118</v>
      </c>
      <c r="H47" s="121" t="s">
        <v>118</v>
      </c>
      <c r="I47" s="122" t="s">
        <v>118</v>
      </c>
      <c r="J47" s="121">
        <v>480.42</v>
      </c>
      <c r="K47" s="121">
        <v>295.94</v>
      </c>
      <c r="L47" s="121" t="s">
        <v>118</v>
      </c>
      <c r="M47" s="121">
        <v>529.73</v>
      </c>
      <c r="N47" s="121">
        <v>593</v>
      </c>
      <c r="O47" s="121"/>
      <c r="P47" s="121"/>
      <c r="Q47" s="121">
        <v>436.04</v>
      </c>
      <c r="R47" s="121" t="s">
        <v>118</v>
      </c>
      <c r="S47" s="121" t="s">
        <v>118</v>
      </c>
      <c r="T47" s="121" t="s">
        <v>118</v>
      </c>
      <c r="U47" s="122" t="s">
        <v>118</v>
      </c>
      <c r="V47" s="121" t="s">
        <v>118</v>
      </c>
      <c r="W47" s="121" t="s">
        <v>118</v>
      </c>
      <c r="X47" s="122" t="s">
        <v>118</v>
      </c>
      <c r="Y47" s="121" t="s">
        <v>118</v>
      </c>
      <c r="Z47" s="122" t="s">
        <v>118</v>
      </c>
      <c r="AA47" s="121" t="s">
        <v>118</v>
      </c>
      <c r="AB47" s="121">
        <v>560.87</v>
      </c>
      <c r="AC47" s="121">
        <v>507</v>
      </c>
      <c r="AD47" s="121">
        <v>390.88620000000003</v>
      </c>
      <c r="AE47" s="122">
        <v>1592.8500000000001</v>
      </c>
      <c r="AF47" s="121" t="s">
        <v>118</v>
      </c>
      <c r="AG47" s="121">
        <v>220.08240000000001</v>
      </c>
      <c r="AH47" s="122">
        <v>1004</v>
      </c>
      <c r="AI47" s="121" t="s">
        <v>118</v>
      </c>
      <c r="AJ47" s="121" t="s">
        <v>118</v>
      </c>
      <c r="AK47" s="121" t="s">
        <v>118</v>
      </c>
      <c r="AL47" s="121">
        <v>508.00420000000003</v>
      </c>
      <c r="AM47" s="122">
        <v>4202</v>
      </c>
      <c r="AN47" s="121">
        <v>433.74030000000005</v>
      </c>
      <c r="AO47" s="121">
        <v>510.93870000000004</v>
      </c>
      <c r="AP47" s="121">
        <v>505.43445408000002</v>
      </c>
      <c r="AQ47" s="127"/>
      <c r="AR47" s="108">
        <v>494.08501847500804</v>
      </c>
      <c r="AS47" s="123">
        <v>-2.6212690143011308E-2</v>
      </c>
    </row>
    <row r="48" spans="1:45" s="86" customFormat="1" ht="16.2" hidden="1" outlineLevel="1" thickBot="1">
      <c r="A48" s="119">
        <v>41134</v>
      </c>
      <c r="B48" s="120">
        <v>33</v>
      </c>
      <c r="C48" s="121">
        <v>489.40000000000003</v>
      </c>
      <c r="D48" s="121" t="s">
        <v>118</v>
      </c>
      <c r="E48" s="122" t="s">
        <v>118</v>
      </c>
      <c r="F48" s="121" t="s">
        <v>118</v>
      </c>
      <c r="G48" s="122" t="s">
        <v>118</v>
      </c>
      <c r="H48" s="121" t="s">
        <v>118</v>
      </c>
      <c r="I48" s="122" t="s">
        <v>118</v>
      </c>
      <c r="J48" s="121">
        <v>478.38</v>
      </c>
      <c r="K48" s="121">
        <v>229.5</v>
      </c>
      <c r="L48" s="121" t="s">
        <v>118</v>
      </c>
      <c r="M48" s="121">
        <v>539.23</v>
      </c>
      <c r="N48" s="121">
        <v>599</v>
      </c>
      <c r="O48" s="121"/>
      <c r="P48" s="121"/>
      <c r="Q48" s="121">
        <v>436.74</v>
      </c>
      <c r="R48" s="121" t="s">
        <v>118</v>
      </c>
      <c r="S48" s="121" t="s">
        <v>118</v>
      </c>
      <c r="T48" s="121" t="s">
        <v>118</v>
      </c>
      <c r="U48" s="122" t="s">
        <v>118</v>
      </c>
      <c r="V48" s="121" t="s">
        <v>118</v>
      </c>
      <c r="W48" s="121" t="s">
        <v>118</v>
      </c>
      <c r="X48" s="122" t="s">
        <v>118</v>
      </c>
      <c r="Y48" s="121" t="s">
        <v>118</v>
      </c>
      <c r="Z48" s="122" t="s">
        <v>118</v>
      </c>
      <c r="AA48" s="121" t="s">
        <v>118</v>
      </c>
      <c r="AB48" s="121">
        <v>563.08000000000004</v>
      </c>
      <c r="AC48" s="121">
        <v>539</v>
      </c>
      <c r="AD48" s="121">
        <v>402.22720000000004</v>
      </c>
      <c r="AE48" s="122">
        <v>1642.65</v>
      </c>
      <c r="AF48" s="121" t="s">
        <v>118</v>
      </c>
      <c r="AG48" s="121">
        <v>237.4265</v>
      </c>
      <c r="AH48" s="122">
        <v>1070</v>
      </c>
      <c r="AI48" s="121" t="s">
        <v>118</v>
      </c>
      <c r="AJ48" s="121" t="s">
        <v>118</v>
      </c>
      <c r="AK48" s="121" t="s">
        <v>118</v>
      </c>
      <c r="AL48" s="121">
        <v>497.15690000000001</v>
      </c>
      <c r="AM48" s="122">
        <v>4098</v>
      </c>
      <c r="AN48" s="121">
        <v>440.7894</v>
      </c>
      <c r="AO48" s="121">
        <v>537.25580000000002</v>
      </c>
      <c r="AP48" s="121">
        <v>530.37774567999998</v>
      </c>
      <c r="AQ48" s="127"/>
      <c r="AR48" s="108">
        <v>509.47251513616794</v>
      </c>
      <c r="AS48" s="123">
        <v>3.1143418816165225E-2</v>
      </c>
    </row>
    <row r="49" spans="1:48" s="86" customFormat="1" ht="16.2" hidden="1" outlineLevel="1" thickBot="1">
      <c r="A49" s="119">
        <v>41141</v>
      </c>
      <c r="B49" s="120">
        <v>34</v>
      </c>
      <c r="C49" s="121">
        <v>489.46000000000004</v>
      </c>
      <c r="D49" s="121" t="s">
        <v>118</v>
      </c>
      <c r="E49" s="122" t="s">
        <v>118</v>
      </c>
      <c r="F49" s="121" t="s">
        <v>118</v>
      </c>
      <c r="G49" s="122" t="s">
        <v>118</v>
      </c>
      <c r="H49" s="121" t="s">
        <v>118</v>
      </c>
      <c r="I49" s="122" t="s">
        <v>118</v>
      </c>
      <c r="J49" s="121">
        <v>494.7</v>
      </c>
      <c r="K49" s="121">
        <v>219.3</v>
      </c>
      <c r="L49" s="121" t="s">
        <v>118</v>
      </c>
      <c r="M49" s="121">
        <v>539.34</v>
      </c>
      <c r="N49" s="121">
        <v>606</v>
      </c>
      <c r="O49" s="121"/>
      <c r="P49" s="121"/>
      <c r="Q49" s="121">
        <v>435.79</v>
      </c>
      <c r="R49" s="121" t="s">
        <v>118</v>
      </c>
      <c r="S49" s="121" t="s">
        <v>118</v>
      </c>
      <c r="T49" s="121" t="s">
        <v>118</v>
      </c>
      <c r="U49" s="122" t="s">
        <v>118</v>
      </c>
      <c r="V49" s="121" t="s">
        <v>118</v>
      </c>
      <c r="W49" s="121" t="s">
        <v>118</v>
      </c>
      <c r="X49" s="122" t="s">
        <v>118</v>
      </c>
      <c r="Y49" s="121" t="s">
        <v>118</v>
      </c>
      <c r="Z49" s="122" t="s">
        <v>118</v>
      </c>
      <c r="AA49" s="121" t="s">
        <v>118</v>
      </c>
      <c r="AB49" s="121">
        <v>560.27</v>
      </c>
      <c r="AC49" s="121">
        <v>520</v>
      </c>
      <c r="AD49" s="121">
        <v>373.80450000000002</v>
      </c>
      <c r="AE49" s="122">
        <v>1525.8700000000001</v>
      </c>
      <c r="AF49" s="121" t="s">
        <v>118</v>
      </c>
      <c r="AG49" s="121">
        <v>238.35510000000002</v>
      </c>
      <c r="AH49" s="122">
        <v>1070</v>
      </c>
      <c r="AI49" s="121" t="s">
        <v>118</v>
      </c>
      <c r="AJ49" s="121" t="s">
        <v>118</v>
      </c>
      <c r="AK49" s="121" t="s">
        <v>118</v>
      </c>
      <c r="AL49" s="121">
        <v>487.5138</v>
      </c>
      <c r="AM49" s="122">
        <v>4033</v>
      </c>
      <c r="AN49" s="121">
        <v>433.81440000000003</v>
      </c>
      <c r="AO49" s="121">
        <v>536.255</v>
      </c>
      <c r="AP49" s="121">
        <v>528.95098522000001</v>
      </c>
      <c r="AQ49" s="127"/>
      <c r="AR49" s="108">
        <v>510.64254416242198</v>
      </c>
      <c r="AS49" s="123">
        <v>2.2965498461509082E-3</v>
      </c>
    </row>
    <row r="50" spans="1:48" s="86" customFormat="1" ht="16.2" hidden="1" outlineLevel="1" thickBot="1">
      <c r="A50" s="119">
        <v>41148</v>
      </c>
      <c r="B50" s="120">
        <v>35</v>
      </c>
      <c r="C50" s="121">
        <v>489.46000000000004</v>
      </c>
      <c r="D50" s="121" t="s">
        <v>118</v>
      </c>
      <c r="E50" s="122" t="s">
        <v>118</v>
      </c>
      <c r="F50" s="121" t="s">
        <v>118</v>
      </c>
      <c r="G50" s="122" t="s">
        <v>118</v>
      </c>
      <c r="H50" s="121" t="s">
        <v>118</v>
      </c>
      <c r="I50" s="122" t="s">
        <v>118</v>
      </c>
      <c r="J50" s="121">
        <v>503.88</v>
      </c>
      <c r="K50" s="121">
        <v>224.99</v>
      </c>
      <c r="L50" s="121" t="s">
        <v>118</v>
      </c>
      <c r="M50" s="121">
        <v>540.73</v>
      </c>
      <c r="N50" s="121">
        <v>608</v>
      </c>
      <c r="O50" s="121"/>
      <c r="P50" s="121"/>
      <c r="Q50" s="121">
        <v>430.03000000000003</v>
      </c>
      <c r="R50" s="121" t="s">
        <v>118</v>
      </c>
      <c r="S50" s="121" t="s">
        <v>118</v>
      </c>
      <c r="T50" s="121" t="s">
        <v>118</v>
      </c>
      <c r="U50" s="122" t="s">
        <v>118</v>
      </c>
      <c r="V50" s="121" t="s">
        <v>118</v>
      </c>
      <c r="W50" s="121" t="s">
        <v>118</v>
      </c>
      <c r="X50" s="122" t="s">
        <v>118</v>
      </c>
      <c r="Y50" s="121" t="s">
        <v>118</v>
      </c>
      <c r="Z50" s="122" t="s">
        <v>118</v>
      </c>
      <c r="AA50" s="121" t="s">
        <v>118</v>
      </c>
      <c r="AB50" s="121">
        <v>552.58000000000004</v>
      </c>
      <c r="AC50" s="121">
        <v>526</v>
      </c>
      <c r="AD50" s="121">
        <v>385.53650000000005</v>
      </c>
      <c r="AE50" s="122">
        <v>1596.49</v>
      </c>
      <c r="AF50" s="121" t="s">
        <v>118</v>
      </c>
      <c r="AG50" s="121">
        <v>239.09660000000002</v>
      </c>
      <c r="AH50" s="122">
        <v>1068</v>
      </c>
      <c r="AI50" s="121" t="s">
        <v>118</v>
      </c>
      <c r="AJ50" s="121" t="s">
        <v>118</v>
      </c>
      <c r="AK50" s="121" t="s">
        <v>118</v>
      </c>
      <c r="AL50" s="121">
        <v>457.25010000000003</v>
      </c>
      <c r="AM50" s="122">
        <v>3794</v>
      </c>
      <c r="AN50" s="121">
        <v>426.92619999999999</v>
      </c>
      <c r="AO50" s="121">
        <v>525.68040000000008</v>
      </c>
      <c r="AP50" s="121">
        <v>518.6392255400001</v>
      </c>
      <c r="AQ50" s="127"/>
      <c r="AR50" s="108">
        <v>505.78317421485406</v>
      </c>
      <c r="AS50" s="123">
        <v>-9.516187014026567E-3</v>
      </c>
    </row>
    <row r="51" spans="1:48" s="86" customFormat="1" ht="16.2" hidden="1" outlineLevel="1" thickBot="1">
      <c r="A51" s="119">
        <v>41155</v>
      </c>
      <c r="B51" s="120">
        <v>36</v>
      </c>
      <c r="C51" s="121">
        <v>501.89</v>
      </c>
      <c r="D51" s="121" t="s">
        <v>118</v>
      </c>
      <c r="E51" s="122" t="s">
        <v>118</v>
      </c>
      <c r="F51" s="121" t="s">
        <v>118</v>
      </c>
      <c r="G51" s="122" t="s">
        <v>118</v>
      </c>
      <c r="H51" s="121" t="s">
        <v>118</v>
      </c>
      <c r="I51" s="122" t="s">
        <v>118</v>
      </c>
      <c r="J51" s="121">
        <v>500.82</v>
      </c>
      <c r="K51" s="121">
        <v>224.99</v>
      </c>
      <c r="L51" s="121" t="s">
        <v>118</v>
      </c>
      <c r="M51" s="121">
        <v>540.21</v>
      </c>
      <c r="N51" s="121">
        <v>610</v>
      </c>
      <c r="O51" s="121"/>
      <c r="P51" s="121"/>
      <c r="Q51" s="121">
        <v>432.31</v>
      </c>
      <c r="R51" s="121" t="s">
        <v>118</v>
      </c>
      <c r="S51" s="121" t="s">
        <v>118</v>
      </c>
      <c r="T51" s="121" t="s">
        <v>118</v>
      </c>
      <c r="U51" s="122" t="s">
        <v>118</v>
      </c>
      <c r="V51" s="121" t="s">
        <v>118</v>
      </c>
      <c r="W51" s="121" t="s">
        <v>118</v>
      </c>
      <c r="X51" s="122" t="s">
        <v>118</v>
      </c>
      <c r="Y51" s="121" t="s">
        <v>118</v>
      </c>
      <c r="Z51" s="122" t="s">
        <v>118</v>
      </c>
      <c r="AA51" s="121" t="s">
        <v>118</v>
      </c>
      <c r="AB51" s="121">
        <v>557.94000000000005</v>
      </c>
      <c r="AC51" s="121">
        <v>520</v>
      </c>
      <c r="AD51" s="121">
        <v>382.51140000000004</v>
      </c>
      <c r="AE51" s="122">
        <v>1594.1000000000001</v>
      </c>
      <c r="AF51" s="121" t="s">
        <v>118</v>
      </c>
      <c r="AG51" s="121">
        <v>223.07910000000001</v>
      </c>
      <c r="AH51" s="122">
        <v>1000</v>
      </c>
      <c r="AI51" s="121" t="s">
        <v>118</v>
      </c>
      <c r="AJ51" s="121" t="s">
        <v>118</v>
      </c>
      <c r="AK51" s="121" t="s">
        <v>118</v>
      </c>
      <c r="AL51" s="121">
        <v>435.56790000000001</v>
      </c>
      <c r="AM51" s="122">
        <v>3676</v>
      </c>
      <c r="AN51" s="121">
        <v>406.90440000000001</v>
      </c>
      <c r="AO51" s="121">
        <v>521.22969999999998</v>
      </c>
      <c r="AP51" s="121">
        <v>513.07830610999997</v>
      </c>
      <c r="AQ51" s="127"/>
      <c r="AR51" s="108">
        <v>502.05307040506102</v>
      </c>
      <c r="AS51" s="123">
        <v>-7.3749068770099235E-3</v>
      </c>
    </row>
    <row r="52" spans="1:48" s="86" customFormat="1" ht="16.2" hidden="1" outlineLevel="1" thickBot="1">
      <c r="A52" s="119">
        <v>41162</v>
      </c>
      <c r="B52" s="120">
        <v>37</v>
      </c>
      <c r="C52" s="121">
        <v>523.49</v>
      </c>
      <c r="D52" s="121" t="s">
        <v>118</v>
      </c>
      <c r="E52" s="122" t="s">
        <v>118</v>
      </c>
      <c r="F52" s="121" t="s">
        <v>118</v>
      </c>
      <c r="G52" s="122" t="s">
        <v>118</v>
      </c>
      <c r="H52" s="121" t="s">
        <v>118</v>
      </c>
      <c r="I52" s="122" t="s">
        <v>118</v>
      </c>
      <c r="J52" s="121">
        <v>506.94</v>
      </c>
      <c r="K52" s="121">
        <v>193.35</v>
      </c>
      <c r="L52" s="121" t="s">
        <v>118</v>
      </c>
      <c r="M52" s="121">
        <v>540.23</v>
      </c>
      <c r="N52" s="121">
        <v>616</v>
      </c>
      <c r="O52" s="121"/>
      <c r="P52" s="121"/>
      <c r="Q52" s="121">
        <v>418.17</v>
      </c>
      <c r="R52" s="121" t="s">
        <v>118</v>
      </c>
      <c r="S52" s="121" t="s">
        <v>118</v>
      </c>
      <c r="T52" s="121" t="s">
        <v>118</v>
      </c>
      <c r="U52" s="122" t="s">
        <v>118</v>
      </c>
      <c r="V52" s="121" t="s">
        <v>118</v>
      </c>
      <c r="W52" s="121" t="s">
        <v>118</v>
      </c>
      <c r="X52" s="122" t="s">
        <v>118</v>
      </c>
      <c r="Y52" s="121" t="s">
        <v>118</v>
      </c>
      <c r="Z52" s="122" t="s">
        <v>118</v>
      </c>
      <c r="AA52" s="121" t="s">
        <v>118</v>
      </c>
      <c r="AB52" s="121">
        <v>563.84</v>
      </c>
      <c r="AC52" s="121">
        <v>523</v>
      </c>
      <c r="AD52" s="121">
        <v>369.3655</v>
      </c>
      <c r="AE52" s="122">
        <v>1512.42</v>
      </c>
      <c r="AF52" s="121" t="s">
        <v>118</v>
      </c>
      <c r="AG52" s="121">
        <v>222.51610000000002</v>
      </c>
      <c r="AH52" s="122">
        <v>1000</v>
      </c>
      <c r="AI52" s="121" t="s">
        <v>118</v>
      </c>
      <c r="AJ52" s="121" t="s">
        <v>118</v>
      </c>
      <c r="AK52" s="121" t="s">
        <v>118</v>
      </c>
      <c r="AL52" s="121">
        <v>421.29349999999999</v>
      </c>
      <c r="AM52" s="122">
        <v>3588</v>
      </c>
      <c r="AN52" s="121">
        <v>402.89370000000002</v>
      </c>
      <c r="AO52" s="121">
        <v>503.02460000000002</v>
      </c>
      <c r="AP52" s="121">
        <v>495.88526683000003</v>
      </c>
      <c r="AQ52" s="127"/>
      <c r="AR52" s="108">
        <v>493.88572396753295</v>
      </c>
      <c r="AS52" s="123">
        <v>-1.6267894609106937E-2</v>
      </c>
    </row>
    <row r="53" spans="1:48" s="86" customFormat="1" ht="16.2" hidden="1" outlineLevel="1" thickBot="1">
      <c r="A53" s="119">
        <v>41169</v>
      </c>
      <c r="B53" s="120">
        <v>38</v>
      </c>
      <c r="C53" s="121">
        <v>524.38</v>
      </c>
      <c r="D53" s="121" t="s">
        <v>118</v>
      </c>
      <c r="E53" s="122" t="s">
        <v>118</v>
      </c>
      <c r="F53" s="121" t="s">
        <v>118</v>
      </c>
      <c r="G53" s="122" t="s">
        <v>118</v>
      </c>
      <c r="H53" s="121" t="s">
        <v>118</v>
      </c>
      <c r="I53" s="122" t="s">
        <v>118</v>
      </c>
      <c r="J53" s="121">
        <v>496.74</v>
      </c>
      <c r="K53" s="121">
        <v>236.37</v>
      </c>
      <c r="L53" s="121" t="s">
        <v>118</v>
      </c>
      <c r="M53" s="121">
        <v>547.16</v>
      </c>
      <c r="N53" s="121">
        <v>629</v>
      </c>
      <c r="O53" s="121"/>
      <c r="P53" s="121"/>
      <c r="Q53" s="121">
        <v>411.27</v>
      </c>
      <c r="R53" s="121" t="s">
        <v>118</v>
      </c>
      <c r="S53" s="121" t="s">
        <v>118</v>
      </c>
      <c r="T53" s="121" t="s">
        <v>118</v>
      </c>
      <c r="U53" s="122" t="s">
        <v>118</v>
      </c>
      <c r="V53" s="121" t="s">
        <v>118</v>
      </c>
      <c r="W53" s="121" t="s">
        <v>118</v>
      </c>
      <c r="X53" s="122" t="s">
        <v>118</v>
      </c>
      <c r="Y53" s="121" t="s">
        <v>118</v>
      </c>
      <c r="Z53" s="122" t="s">
        <v>118</v>
      </c>
      <c r="AA53" s="121" t="s">
        <v>118</v>
      </c>
      <c r="AB53" s="121">
        <v>550.22</v>
      </c>
      <c r="AC53" s="121">
        <v>525</v>
      </c>
      <c r="AD53" s="121">
        <v>392.30950000000001</v>
      </c>
      <c r="AE53" s="122">
        <v>1616.13</v>
      </c>
      <c r="AF53" s="121" t="s">
        <v>118</v>
      </c>
      <c r="AG53" s="121">
        <v>221.86930000000001</v>
      </c>
      <c r="AH53" s="122">
        <v>1000</v>
      </c>
      <c r="AI53" s="121" t="s">
        <v>118</v>
      </c>
      <c r="AJ53" s="121" t="s">
        <v>118</v>
      </c>
      <c r="AK53" s="121" t="s">
        <v>118</v>
      </c>
      <c r="AL53" s="121">
        <v>392.25659999999999</v>
      </c>
      <c r="AM53" s="122">
        <v>3350</v>
      </c>
      <c r="AN53" s="121">
        <v>394.43270000000001</v>
      </c>
      <c r="AO53" s="121">
        <v>481.18870000000004</v>
      </c>
      <c r="AP53" s="121">
        <v>475.00299719999998</v>
      </c>
      <c r="AQ53" s="127"/>
      <c r="AR53" s="108">
        <v>484.41628453371993</v>
      </c>
      <c r="AS53" s="123">
        <v>-1.9173341067124094E-2</v>
      </c>
    </row>
    <row r="54" spans="1:48" s="86" customFormat="1" ht="16.2" hidden="1" outlineLevel="1" thickBot="1">
      <c r="A54" s="119">
        <v>41176</v>
      </c>
      <c r="B54" s="120">
        <v>39</v>
      </c>
      <c r="C54" s="121">
        <v>534.78</v>
      </c>
      <c r="D54" s="121" t="s">
        <v>118</v>
      </c>
      <c r="E54" s="122" t="s">
        <v>118</v>
      </c>
      <c r="F54" s="121" t="s">
        <v>118</v>
      </c>
      <c r="G54" s="122" t="s">
        <v>118</v>
      </c>
      <c r="H54" s="121" t="s">
        <v>118</v>
      </c>
      <c r="I54" s="122" t="s">
        <v>118</v>
      </c>
      <c r="J54" s="121">
        <v>516.12</v>
      </c>
      <c r="K54" s="121">
        <v>220.66</v>
      </c>
      <c r="L54" s="121" t="s">
        <v>118</v>
      </c>
      <c r="M54" s="121">
        <v>547.16</v>
      </c>
      <c r="N54" s="121">
        <v>630</v>
      </c>
      <c r="O54" s="121"/>
      <c r="P54" s="121"/>
      <c r="Q54" s="121">
        <v>397.87</v>
      </c>
      <c r="R54" s="121" t="s">
        <v>118</v>
      </c>
      <c r="S54" s="121" t="s">
        <v>118</v>
      </c>
      <c r="T54" s="121" t="s">
        <v>118</v>
      </c>
      <c r="U54" s="122" t="s">
        <v>118</v>
      </c>
      <c r="V54" s="121" t="s">
        <v>118</v>
      </c>
      <c r="W54" s="121" t="s">
        <v>118</v>
      </c>
      <c r="X54" s="122" t="s">
        <v>118</v>
      </c>
      <c r="Y54" s="121" t="s">
        <v>118</v>
      </c>
      <c r="Z54" s="122" t="s">
        <v>118</v>
      </c>
      <c r="AA54" s="121" t="s">
        <v>118</v>
      </c>
      <c r="AB54" s="121">
        <v>555.73</v>
      </c>
      <c r="AC54" s="121">
        <v>527</v>
      </c>
      <c r="AD54" s="121">
        <v>367.4298</v>
      </c>
      <c r="AE54" s="122">
        <v>1518.22</v>
      </c>
      <c r="AF54" s="121" t="s">
        <v>118</v>
      </c>
      <c r="AG54" s="121">
        <v>232.16150000000002</v>
      </c>
      <c r="AH54" s="122">
        <v>1050</v>
      </c>
      <c r="AI54" s="121" t="s">
        <v>118</v>
      </c>
      <c r="AJ54" s="121" t="s">
        <v>118</v>
      </c>
      <c r="AK54" s="121" t="s">
        <v>118</v>
      </c>
      <c r="AL54" s="121">
        <v>401.86950000000002</v>
      </c>
      <c r="AM54" s="122">
        <v>3405</v>
      </c>
      <c r="AN54" s="121">
        <v>390.73680000000002</v>
      </c>
      <c r="AO54" s="121">
        <v>475.58680000000004</v>
      </c>
      <c r="AP54" s="121">
        <v>469.53699499999999</v>
      </c>
      <c r="AQ54" s="127"/>
      <c r="AR54" s="108">
        <v>483.06404283450001</v>
      </c>
      <c r="AS54" s="123">
        <v>-2.7914868727452191E-3</v>
      </c>
    </row>
    <row r="55" spans="1:48" s="86" customFormat="1" ht="16.2" hidden="1" outlineLevel="1" thickBot="1">
      <c r="A55" s="119">
        <v>41183</v>
      </c>
      <c r="B55" s="120">
        <v>40</v>
      </c>
      <c r="C55" s="121">
        <v>554.76</v>
      </c>
      <c r="D55" s="121" t="s">
        <v>118</v>
      </c>
      <c r="E55" s="122" t="s">
        <v>118</v>
      </c>
      <c r="F55" s="121" t="s">
        <v>118</v>
      </c>
      <c r="G55" s="122" t="s">
        <v>118</v>
      </c>
      <c r="H55" s="121" t="s">
        <v>118</v>
      </c>
      <c r="I55" s="122" t="s">
        <v>118</v>
      </c>
      <c r="J55" s="121">
        <v>511.02000000000004</v>
      </c>
      <c r="K55" s="121">
        <v>236.53</v>
      </c>
      <c r="L55" s="121" t="s">
        <v>118</v>
      </c>
      <c r="M55" s="121">
        <v>545.59</v>
      </c>
      <c r="N55" s="121">
        <v>630</v>
      </c>
      <c r="O55" s="121"/>
      <c r="P55" s="121"/>
      <c r="Q55" s="121">
        <v>409.02</v>
      </c>
      <c r="R55" s="121" t="s">
        <v>118</v>
      </c>
      <c r="S55" s="121" t="s">
        <v>118</v>
      </c>
      <c r="T55" s="121" t="s">
        <v>118</v>
      </c>
      <c r="U55" s="122" t="s">
        <v>118</v>
      </c>
      <c r="V55" s="121" t="s">
        <v>118</v>
      </c>
      <c r="W55" s="121" t="s">
        <v>118</v>
      </c>
      <c r="X55" s="122" t="s">
        <v>118</v>
      </c>
      <c r="Y55" s="121" t="s">
        <v>118</v>
      </c>
      <c r="Z55" s="122" t="s">
        <v>118</v>
      </c>
      <c r="AA55" s="121" t="s">
        <v>118</v>
      </c>
      <c r="AB55" s="121">
        <v>552.44000000000005</v>
      </c>
      <c r="AC55" s="121">
        <v>538</v>
      </c>
      <c r="AD55" s="121">
        <v>384.77260000000001</v>
      </c>
      <c r="AE55" s="122">
        <v>1574.1100000000001</v>
      </c>
      <c r="AF55" s="121" t="s">
        <v>118</v>
      </c>
      <c r="AG55" s="121">
        <v>230.96650000000002</v>
      </c>
      <c r="AH55" s="122">
        <v>1050</v>
      </c>
      <c r="AI55" s="121" t="s">
        <v>118</v>
      </c>
      <c r="AJ55" s="121" t="s">
        <v>118</v>
      </c>
      <c r="AK55" s="121" t="s">
        <v>118</v>
      </c>
      <c r="AL55" s="121">
        <v>375.39280000000002</v>
      </c>
      <c r="AM55" s="122">
        <v>3208</v>
      </c>
      <c r="AN55" s="121">
        <v>382.28680000000003</v>
      </c>
      <c r="AO55" s="121">
        <v>456.95180000000005</v>
      </c>
      <c r="AP55" s="121">
        <v>451.62818550000003</v>
      </c>
      <c r="AQ55" s="127"/>
      <c r="AR55" s="108">
        <v>474.60347053105005</v>
      </c>
      <c r="AS55" s="123">
        <v>-1.7514390542929692E-2</v>
      </c>
    </row>
    <row r="56" spans="1:48" s="86" customFormat="1" ht="16.2" hidden="1" outlineLevel="1" thickBot="1">
      <c r="A56" s="119">
        <v>41190</v>
      </c>
      <c r="B56" s="120">
        <v>41</v>
      </c>
      <c r="C56" s="121">
        <v>548.47</v>
      </c>
      <c r="D56" s="121" t="s">
        <v>118</v>
      </c>
      <c r="E56" s="122" t="s">
        <v>118</v>
      </c>
      <c r="F56" s="121" t="s">
        <v>118</v>
      </c>
      <c r="G56" s="122" t="s">
        <v>118</v>
      </c>
      <c r="H56" s="121" t="s">
        <v>118</v>
      </c>
      <c r="I56" s="122" t="s">
        <v>118</v>
      </c>
      <c r="J56" s="121">
        <v>519.18000000000006</v>
      </c>
      <c r="K56" s="121">
        <v>192.78</v>
      </c>
      <c r="L56" s="121" t="s">
        <v>118</v>
      </c>
      <c r="M56" s="121">
        <v>544.13</v>
      </c>
      <c r="N56" s="121">
        <v>633</v>
      </c>
      <c r="O56" s="121"/>
      <c r="P56" s="121"/>
      <c r="Q56" s="121">
        <v>400.98</v>
      </c>
      <c r="R56" s="121" t="s">
        <v>118</v>
      </c>
      <c r="S56" s="121" t="s">
        <v>118</v>
      </c>
      <c r="T56" s="121" t="s">
        <v>118</v>
      </c>
      <c r="U56" s="122" t="s">
        <v>118</v>
      </c>
      <c r="V56" s="121" t="s">
        <v>118</v>
      </c>
      <c r="W56" s="121" t="s">
        <v>118</v>
      </c>
      <c r="X56" s="122" t="s">
        <v>118</v>
      </c>
      <c r="Y56" s="121" t="s">
        <v>118</v>
      </c>
      <c r="Z56" s="122" t="s">
        <v>118</v>
      </c>
      <c r="AA56" s="121" t="s">
        <v>118</v>
      </c>
      <c r="AB56" s="121">
        <v>556.81000000000006</v>
      </c>
      <c r="AC56" s="121">
        <v>543</v>
      </c>
      <c r="AD56" s="121">
        <v>401.33920000000001</v>
      </c>
      <c r="AE56" s="122">
        <v>1639.66</v>
      </c>
      <c r="AF56" s="121" t="s">
        <v>118</v>
      </c>
      <c r="AG56" s="121">
        <v>259.74630000000002</v>
      </c>
      <c r="AH56" s="122">
        <v>1187</v>
      </c>
      <c r="AI56" s="121" t="s">
        <v>118</v>
      </c>
      <c r="AJ56" s="121" t="s">
        <v>118</v>
      </c>
      <c r="AK56" s="121" t="s">
        <v>118</v>
      </c>
      <c r="AL56" s="121">
        <v>360.16130000000004</v>
      </c>
      <c r="AM56" s="122">
        <v>3109</v>
      </c>
      <c r="AN56" s="121">
        <v>377.65940000000001</v>
      </c>
      <c r="AO56" s="121">
        <v>452.5453</v>
      </c>
      <c r="AP56" s="121">
        <v>447.20593532999999</v>
      </c>
      <c r="AQ56" s="127"/>
      <c r="AR56" s="108">
        <v>474.87617157188305</v>
      </c>
      <c r="AS56" s="123">
        <v>5.7458711906988036E-4</v>
      </c>
    </row>
    <row r="57" spans="1:48" s="86" customFormat="1" ht="16.2" hidden="1" outlineLevel="1" thickBot="1">
      <c r="A57" s="119">
        <v>41197</v>
      </c>
      <c r="B57" s="120">
        <v>42</v>
      </c>
      <c r="C57" s="121">
        <v>545.23</v>
      </c>
      <c r="D57" s="121" t="s">
        <v>118</v>
      </c>
      <c r="E57" s="122" t="s">
        <v>118</v>
      </c>
      <c r="F57" s="121" t="s">
        <v>118</v>
      </c>
      <c r="G57" s="122" t="s">
        <v>118</v>
      </c>
      <c r="H57" s="121" t="s">
        <v>118</v>
      </c>
      <c r="I57" s="122" t="s">
        <v>118</v>
      </c>
      <c r="J57" s="121">
        <v>529.38</v>
      </c>
      <c r="K57" s="121">
        <v>283.63</v>
      </c>
      <c r="L57" s="121" t="s">
        <v>118</v>
      </c>
      <c r="M57" s="121">
        <v>544.13</v>
      </c>
      <c r="N57" s="121">
        <v>633</v>
      </c>
      <c r="O57" s="121"/>
      <c r="P57" s="121"/>
      <c r="Q57" s="121">
        <v>402.36</v>
      </c>
      <c r="R57" s="121" t="s">
        <v>118</v>
      </c>
      <c r="S57" s="121" t="s">
        <v>118</v>
      </c>
      <c r="T57" s="121" t="s">
        <v>118</v>
      </c>
      <c r="U57" s="122" t="s">
        <v>118</v>
      </c>
      <c r="V57" s="121" t="s">
        <v>118</v>
      </c>
      <c r="W57" s="121" t="s">
        <v>118</v>
      </c>
      <c r="X57" s="122" t="s">
        <v>118</v>
      </c>
      <c r="Y57" s="121" t="s">
        <v>118</v>
      </c>
      <c r="Z57" s="122" t="s">
        <v>118</v>
      </c>
      <c r="AA57" s="121" t="s">
        <v>118</v>
      </c>
      <c r="AB57" s="121">
        <v>553.70000000000005</v>
      </c>
      <c r="AC57" s="121">
        <v>538</v>
      </c>
      <c r="AD57" s="121">
        <v>378.22320000000002</v>
      </c>
      <c r="AE57" s="122">
        <v>1550.51</v>
      </c>
      <c r="AF57" s="121" t="s">
        <v>118</v>
      </c>
      <c r="AG57" s="121">
        <v>248.39510000000001</v>
      </c>
      <c r="AH57" s="122">
        <v>1137</v>
      </c>
      <c r="AI57" s="121" t="s">
        <v>118</v>
      </c>
      <c r="AJ57" s="121" t="s">
        <v>118</v>
      </c>
      <c r="AK57" s="121" t="s">
        <v>118</v>
      </c>
      <c r="AL57" s="121">
        <v>362.20150000000001</v>
      </c>
      <c r="AM57" s="122">
        <v>3123</v>
      </c>
      <c r="AN57" s="121">
        <v>385.3329</v>
      </c>
      <c r="AO57" s="121">
        <v>450.29130000000004</v>
      </c>
      <c r="AP57" s="121">
        <v>445.65976608000005</v>
      </c>
      <c r="AQ57" s="127"/>
      <c r="AR57" s="108">
        <v>473.9903007362081</v>
      </c>
      <c r="AS57" s="123">
        <v>-1.8654775470048346E-3</v>
      </c>
    </row>
    <row r="58" spans="1:48" s="86" customFormat="1" ht="16.2" hidden="1" outlineLevel="1" thickBot="1">
      <c r="A58" s="119">
        <v>41204</v>
      </c>
      <c r="B58" s="120">
        <v>43</v>
      </c>
      <c r="C58" s="121">
        <v>565.54</v>
      </c>
      <c r="D58" s="121" t="s">
        <v>118</v>
      </c>
      <c r="E58" s="122" t="s">
        <v>118</v>
      </c>
      <c r="F58" s="121" t="s">
        <v>118</v>
      </c>
      <c r="G58" s="122" t="s">
        <v>118</v>
      </c>
      <c r="H58" s="121" t="s">
        <v>118</v>
      </c>
      <c r="I58" s="122" t="s">
        <v>118</v>
      </c>
      <c r="J58" s="121">
        <v>519.18000000000006</v>
      </c>
      <c r="K58" s="121">
        <v>158.1</v>
      </c>
      <c r="L58" s="121" t="s">
        <v>118</v>
      </c>
      <c r="M58" s="121">
        <v>544.13</v>
      </c>
      <c r="N58" s="121">
        <v>633</v>
      </c>
      <c r="O58" s="121"/>
      <c r="P58" s="121"/>
      <c r="Q58" s="121">
        <v>401.90000000000003</v>
      </c>
      <c r="R58" s="121" t="s">
        <v>118</v>
      </c>
      <c r="S58" s="121" t="s">
        <v>118</v>
      </c>
      <c r="T58" s="121" t="s">
        <v>118</v>
      </c>
      <c r="U58" s="122" t="s">
        <v>118</v>
      </c>
      <c r="V58" s="121" t="s">
        <v>118</v>
      </c>
      <c r="W58" s="121" t="s">
        <v>118</v>
      </c>
      <c r="X58" s="122" t="s">
        <v>118</v>
      </c>
      <c r="Y58" s="121" t="s">
        <v>118</v>
      </c>
      <c r="Z58" s="122" t="s">
        <v>118</v>
      </c>
      <c r="AA58" s="121" t="s">
        <v>118</v>
      </c>
      <c r="AB58" s="121">
        <v>527.54999999999995</v>
      </c>
      <c r="AC58" s="121">
        <v>489</v>
      </c>
      <c r="AD58" s="121">
        <v>368.91500000000002</v>
      </c>
      <c r="AE58" s="122">
        <v>1524.32</v>
      </c>
      <c r="AF58" s="121" t="s">
        <v>118</v>
      </c>
      <c r="AG58" s="121">
        <v>220.27510000000001</v>
      </c>
      <c r="AH58" s="122">
        <v>1007</v>
      </c>
      <c r="AI58" s="121" t="s">
        <v>118</v>
      </c>
      <c r="AJ58" s="121" t="s">
        <v>118</v>
      </c>
      <c r="AK58" s="121" t="s">
        <v>118</v>
      </c>
      <c r="AL58" s="121">
        <v>360.23520000000002</v>
      </c>
      <c r="AM58" s="122">
        <v>3112</v>
      </c>
      <c r="AN58" s="121">
        <v>384.90410000000003</v>
      </c>
      <c r="AO58" s="121">
        <v>451.1977</v>
      </c>
      <c r="AP58" s="121">
        <v>446.47096632</v>
      </c>
      <c r="AQ58" s="127"/>
      <c r="AR58" s="108">
        <v>470.24986181503198</v>
      </c>
      <c r="AS58" s="123">
        <v>-7.891382830759186E-3</v>
      </c>
    </row>
    <row r="59" spans="1:48" s="86" customFormat="1" ht="16.2" hidden="1" outlineLevel="1" thickBot="1">
      <c r="A59" s="119">
        <v>41211</v>
      </c>
      <c r="B59" s="120">
        <v>44</v>
      </c>
      <c r="C59" s="121">
        <v>542.04999999999995</v>
      </c>
      <c r="D59" s="121" t="s">
        <v>118</v>
      </c>
      <c r="E59" s="122" t="s">
        <v>118</v>
      </c>
      <c r="F59" s="121" t="s">
        <v>118</v>
      </c>
      <c r="G59" s="122" t="s">
        <v>118</v>
      </c>
      <c r="H59" s="121" t="s">
        <v>118</v>
      </c>
      <c r="I59" s="122" t="s">
        <v>118</v>
      </c>
      <c r="J59" s="121">
        <v>515.1</v>
      </c>
      <c r="K59" s="121">
        <v>222.89000000000001</v>
      </c>
      <c r="L59" s="121" t="s">
        <v>118</v>
      </c>
      <c r="M59" s="121">
        <v>543.99</v>
      </c>
      <c r="N59" s="121">
        <v>633</v>
      </c>
      <c r="O59" s="121"/>
      <c r="P59" s="121"/>
      <c r="Q59" s="121">
        <v>394.25</v>
      </c>
      <c r="R59" s="121" t="s">
        <v>118</v>
      </c>
      <c r="S59" s="121" t="s">
        <v>118</v>
      </c>
      <c r="T59" s="121" t="s">
        <v>118</v>
      </c>
      <c r="U59" s="122" t="s">
        <v>118</v>
      </c>
      <c r="V59" s="121" t="s">
        <v>118</v>
      </c>
      <c r="W59" s="121" t="s">
        <v>118</v>
      </c>
      <c r="X59" s="122" t="s">
        <v>118</v>
      </c>
      <c r="Y59" s="121" t="s">
        <v>118</v>
      </c>
      <c r="Z59" s="122" t="s">
        <v>118</v>
      </c>
      <c r="AA59" s="121" t="s">
        <v>118</v>
      </c>
      <c r="AB59" s="121">
        <v>542.04999999999995</v>
      </c>
      <c r="AC59" s="121">
        <v>534</v>
      </c>
      <c r="AD59" s="121">
        <v>378.42900000000003</v>
      </c>
      <c r="AE59" s="122">
        <v>1563.0900000000001</v>
      </c>
      <c r="AF59" s="121" t="s">
        <v>118</v>
      </c>
      <c r="AG59" s="121">
        <v>260.35489999999999</v>
      </c>
      <c r="AH59" s="122">
        <v>1182</v>
      </c>
      <c r="AI59" s="121" t="s">
        <v>118</v>
      </c>
      <c r="AJ59" s="121" t="s">
        <v>118</v>
      </c>
      <c r="AK59" s="121" t="s">
        <v>118</v>
      </c>
      <c r="AL59" s="121">
        <v>362.98580000000004</v>
      </c>
      <c r="AM59" s="122">
        <v>3129</v>
      </c>
      <c r="AN59" s="121">
        <v>377.68080000000003</v>
      </c>
      <c r="AO59" s="121">
        <v>444.16200000000003</v>
      </c>
      <c r="AP59" s="121">
        <v>439.42189044000003</v>
      </c>
      <c r="AQ59" s="127"/>
      <c r="AR59" s="108">
        <v>469.75477576684398</v>
      </c>
      <c r="AS59" s="123">
        <v>-1.0528148722407371E-3</v>
      </c>
    </row>
    <row r="60" spans="1:48" s="86" customFormat="1" ht="16.2" hidden="1" outlineLevel="1" thickBot="1">
      <c r="A60" s="119">
        <v>41218</v>
      </c>
      <c r="B60" s="120">
        <v>45</v>
      </c>
      <c r="C60" s="121">
        <v>528.31000000000006</v>
      </c>
      <c r="D60" s="121" t="s">
        <v>118</v>
      </c>
      <c r="E60" s="122" t="s">
        <v>118</v>
      </c>
      <c r="F60" s="121" t="s">
        <v>118</v>
      </c>
      <c r="G60" s="122" t="s">
        <v>118</v>
      </c>
      <c r="H60" s="121" t="s">
        <v>118</v>
      </c>
      <c r="I60" s="122" t="s">
        <v>118</v>
      </c>
      <c r="J60" s="121">
        <v>515.1</v>
      </c>
      <c r="K60" s="121">
        <v>237.59</v>
      </c>
      <c r="L60" s="121" t="s">
        <v>118</v>
      </c>
      <c r="M60" s="121">
        <v>544.46</v>
      </c>
      <c r="N60" s="121">
        <v>636</v>
      </c>
      <c r="O60" s="121"/>
      <c r="P60" s="121"/>
      <c r="Q60" s="121">
        <v>386.71000000000004</v>
      </c>
      <c r="R60" s="121" t="s">
        <v>118</v>
      </c>
      <c r="S60" s="121" t="s">
        <v>118</v>
      </c>
      <c r="T60" s="121" t="s">
        <v>118</v>
      </c>
      <c r="U60" s="122" t="s">
        <v>118</v>
      </c>
      <c r="V60" s="121" t="s">
        <v>118</v>
      </c>
      <c r="W60" s="121" t="s">
        <v>118</v>
      </c>
      <c r="X60" s="122" t="s">
        <v>118</v>
      </c>
      <c r="Y60" s="121" t="s">
        <v>118</v>
      </c>
      <c r="Z60" s="122" t="s">
        <v>118</v>
      </c>
      <c r="AA60" s="121" t="s">
        <v>118</v>
      </c>
      <c r="AB60" s="121">
        <v>532.1</v>
      </c>
      <c r="AC60" s="121">
        <v>543</v>
      </c>
      <c r="AD60" s="121">
        <v>361.77100000000002</v>
      </c>
      <c r="AE60" s="122">
        <v>1497.3600000000001</v>
      </c>
      <c r="AF60" s="121" t="s">
        <v>118</v>
      </c>
      <c r="AG60" s="121">
        <v>222.61520000000002</v>
      </c>
      <c r="AH60" s="122">
        <v>1007</v>
      </c>
      <c r="AI60" s="121" t="s">
        <v>118</v>
      </c>
      <c r="AJ60" s="121" t="s">
        <v>118</v>
      </c>
      <c r="AK60" s="121" t="s">
        <v>118</v>
      </c>
      <c r="AL60" s="121">
        <v>368.6189</v>
      </c>
      <c r="AM60" s="122">
        <v>3157</v>
      </c>
      <c r="AN60" s="121">
        <v>382.2654</v>
      </c>
      <c r="AO60" s="121">
        <v>452.02880000000005</v>
      </c>
      <c r="AP60" s="121">
        <v>447.05466958000005</v>
      </c>
      <c r="AQ60" s="127"/>
      <c r="AR60" s="108">
        <v>470.47696378905806</v>
      </c>
      <c r="AS60" s="123">
        <v>1.5373723897433855E-3</v>
      </c>
    </row>
    <row r="61" spans="1:48" s="86" customFormat="1" ht="16.2" hidden="1" outlineLevel="1" thickBot="1">
      <c r="A61" s="119">
        <v>41225</v>
      </c>
      <c r="B61" s="120">
        <v>46</v>
      </c>
      <c r="C61" s="121">
        <v>520.82000000000005</v>
      </c>
      <c r="D61" s="121" t="s">
        <v>118</v>
      </c>
      <c r="E61" s="122" t="s">
        <v>118</v>
      </c>
      <c r="F61" s="121" t="s">
        <v>118</v>
      </c>
      <c r="G61" s="122" t="s">
        <v>118</v>
      </c>
      <c r="H61" s="121" t="s">
        <v>118</v>
      </c>
      <c r="I61" s="122" t="s">
        <v>118</v>
      </c>
      <c r="J61" s="121">
        <v>497.76</v>
      </c>
      <c r="K61" s="121">
        <v>234.38</v>
      </c>
      <c r="L61" s="121" t="s">
        <v>118</v>
      </c>
      <c r="M61" s="121">
        <v>541.64</v>
      </c>
      <c r="N61" s="121">
        <v>638</v>
      </c>
      <c r="O61" s="121"/>
      <c r="P61" s="121"/>
      <c r="Q61" s="121">
        <v>388.96000000000004</v>
      </c>
      <c r="R61" s="121" t="s">
        <v>118</v>
      </c>
      <c r="S61" s="121" t="s">
        <v>118</v>
      </c>
      <c r="T61" s="121" t="s">
        <v>118</v>
      </c>
      <c r="U61" s="122" t="s">
        <v>118</v>
      </c>
      <c r="V61" s="121" t="s">
        <v>118</v>
      </c>
      <c r="W61" s="121" t="s">
        <v>118</v>
      </c>
      <c r="X61" s="122" t="s">
        <v>118</v>
      </c>
      <c r="Y61" s="121" t="s">
        <v>118</v>
      </c>
      <c r="Z61" s="122" t="s">
        <v>118</v>
      </c>
      <c r="AA61" s="121" t="s">
        <v>118</v>
      </c>
      <c r="AB61" s="121">
        <v>518.68000000000006</v>
      </c>
      <c r="AC61" s="121">
        <v>550</v>
      </c>
      <c r="AD61" s="121">
        <v>359.82320000000004</v>
      </c>
      <c r="AE61" s="122">
        <v>1500</v>
      </c>
      <c r="AF61" s="121" t="s">
        <v>118</v>
      </c>
      <c r="AG61" s="121">
        <v>223.38500000000002</v>
      </c>
      <c r="AH61" s="122">
        <v>1013</v>
      </c>
      <c r="AI61" s="121" t="s">
        <v>118</v>
      </c>
      <c r="AJ61" s="121" t="s">
        <v>118</v>
      </c>
      <c r="AK61" s="121" t="s">
        <v>118</v>
      </c>
      <c r="AL61" s="121">
        <v>367.0795</v>
      </c>
      <c r="AM61" s="122">
        <v>3164</v>
      </c>
      <c r="AN61" s="121">
        <v>389.25130000000001</v>
      </c>
      <c r="AO61" s="121">
        <v>451.66920000000005</v>
      </c>
      <c r="AP61" s="121">
        <v>447.21880373000005</v>
      </c>
      <c r="AQ61" s="127"/>
      <c r="AR61" s="108">
        <v>469.59278796672299</v>
      </c>
      <c r="AS61" s="123">
        <v>-1.8793179908623836E-3</v>
      </c>
    </row>
    <row r="62" spans="1:48" s="86" customFormat="1" ht="16.2" hidden="1" outlineLevel="1" thickBot="1">
      <c r="A62" s="119">
        <v>41232</v>
      </c>
      <c r="B62" s="120">
        <v>47</v>
      </c>
      <c r="C62" s="121">
        <v>520.82000000000005</v>
      </c>
      <c r="D62" s="121" t="s">
        <v>118</v>
      </c>
      <c r="E62" s="122" t="s">
        <v>118</v>
      </c>
      <c r="F62" s="121" t="s">
        <v>118</v>
      </c>
      <c r="G62" s="122" t="s">
        <v>118</v>
      </c>
      <c r="H62" s="121" t="s">
        <v>118</v>
      </c>
      <c r="I62" s="122" t="s">
        <v>118</v>
      </c>
      <c r="J62" s="121">
        <v>500.82</v>
      </c>
      <c r="K62" s="121">
        <v>221.36</v>
      </c>
      <c r="L62" s="121" t="s">
        <v>118</v>
      </c>
      <c r="M62" s="121">
        <v>542.45000000000005</v>
      </c>
      <c r="N62" s="121">
        <v>639</v>
      </c>
      <c r="O62" s="121"/>
      <c r="P62" s="121"/>
      <c r="Q62" s="121">
        <v>388.82</v>
      </c>
      <c r="R62" s="121" t="s">
        <v>118</v>
      </c>
      <c r="S62" s="121" t="s">
        <v>118</v>
      </c>
      <c r="T62" s="121" t="s">
        <v>118</v>
      </c>
      <c r="U62" s="122" t="s">
        <v>118</v>
      </c>
      <c r="V62" s="121" t="s">
        <v>118</v>
      </c>
      <c r="W62" s="121" t="s">
        <v>118</v>
      </c>
      <c r="X62" s="122" t="s">
        <v>118</v>
      </c>
      <c r="Y62" s="121" t="s">
        <v>118</v>
      </c>
      <c r="Z62" s="122" t="s">
        <v>118</v>
      </c>
      <c r="AA62" s="121" t="s">
        <v>118</v>
      </c>
      <c r="AB62" s="121">
        <v>516.23</v>
      </c>
      <c r="AC62" s="121">
        <v>541</v>
      </c>
      <c r="AD62" s="121">
        <v>391.48770000000002</v>
      </c>
      <c r="AE62" s="122">
        <v>1616.71</v>
      </c>
      <c r="AF62" s="121" t="s">
        <v>118</v>
      </c>
      <c r="AG62" s="121">
        <v>227.5419</v>
      </c>
      <c r="AH62" s="122">
        <v>1032</v>
      </c>
      <c r="AI62" s="121" t="s">
        <v>118</v>
      </c>
      <c r="AJ62" s="121" t="s">
        <v>118</v>
      </c>
      <c r="AK62" s="121" t="s">
        <v>118</v>
      </c>
      <c r="AL62" s="121">
        <v>363.33019999999999</v>
      </c>
      <c r="AM62" s="122">
        <v>3132</v>
      </c>
      <c r="AN62" s="121">
        <v>384.63460000000003</v>
      </c>
      <c r="AO62" s="121">
        <v>435.24340000000001</v>
      </c>
      <c r="AP62" s="121">
        <v>431.63499256</v>
      </c>
      <c r="AQ62" s="127"/>
      <c r="AR62" s="108">
        <v>462.42914647645603</v>
      </c>
      <c r="AS62" s="123">
        <v>-1.5255007474208937E-2</v>
      </c>
      <c r="AV62" s="148">
        <v>0</v>
      </c>
    </row>
    <row r="63" spans="1:48" s="86" customFormat="1" ht="16.2" hidden="1" outlineLevel="1" thickBot="1">
      <c r="A63" s="119">
        <v>41239</v>
      </c>
      <c r="B63" s="120">
        <v>48</v>
      </c>
      <c r="C63" s="121">
        <v>500.43</v>
      </c>
      <c r="D63" s="121" t="s">
        <v>118</v>
      </c>
      <c r="E63" s="122" t="s">
        <v>118</v>
      </c>
      <c r="F63" s="121" t="s">
        <v>118</v>
      </c>
      <c r="G63" s="122" t="s">
        <v>118</v>
      </c>
      <c r="H63" s="121" t="s">
        <v>118</v>
      </c>
      <c r="I63" s="122" t="s">
        <v>118</v>
      </c>
      <c r="J63" s="121">
        <v>496.74</v>
      </c>
      <c r="K63" s="121">
        <v>228.94</v>
      </c>
      <c r="L63" s="121" t="s">
        <v>118</v>
      </c>
      <c r="M63" s="121">
        <v>542.45000000000005</v>
      </c>
      <c r="N63" s="121">
        <v>637</v>
      </c>
      <c r="O63" s="121"/>
      <c r="P63" s="121"/>
      <c r="Q63" s="121">
        <v>386.56</v>
      </c>
      <c r="R63" s="121" t="s">
        <v>118</v>
      </c>
      <c r="S63" s="121" t="s">
        <v>118</v>
      </c>
      <c r="T63" s="121" t="s">
        <v>118</v>
      </c>
      <c r="U63" s="122" t="s">
        <v>118</v>
      </c>
      <c r="V63" s="121" t="s">
        <v>118</v>
      </c>
      <c r="W63" s="121" t="s">
        <v>118</v>
      </c>
      <c r="X63" s="122" t="s">
        <v>118</v>
      </c>
      <c r="Y63" s="121" t="s">
        <v>118</v>
      </c>
      <c r="Z63" s="122" t="s">
        <v>118</v>
      </c>
      <c r="AA63" s="121" t="s">
        <v>118</v>
      </c>
      <c r="AB63" s="121">
        <v>507.92</v>
      </c>
      <c r="AC63" s="121">
        <v>535</v>
      </c>
      <c r="AD63" s="121">
        <v>393.9393</v>
      </c>
      <c r="AE63" s="122">
        <v>1616.71</v>
      </c>
      <c r="AF63" s="121" t="s">
        <v>118</v>
      </c>
      <c r="AG63" s="121">
        <v>232.85300000000001</v>
      </c>
      <c r="AH63" s="122">
        <v>1052</v>
      </c>
      <c r="AI63" s="121" t="s">
        <v>118</v>
      </c>
      <c r="AJ63" s="121" t="s">
        <v>118</v>
      </c>
      <c r="AK63" s="121" t="s">
        <v>118</v>
      </c>
      <c r="AL63" s="121">
        <v>379.411</v>
      </c>
      <c r="AM63" s="122">
        <v>3273</v>
      </c>
      <c r="AN63" s="121">
        <v>381.5745</v>
      </c>
      <c r="AO63" s="121">
        <v>437.00980000000004</v>
      </c>
      <c r="AP63" s="121">
        <v>433.05726311000001</v>
      </c>
      <c r="AQ63" s="127"/>
      <c r="AR63" s="108">
        <v>462.49871247576101</v>
      </c>
      <c r="AS63" s="123">
        <v>1.5043601778796933E-4</v>
      </c>
    </row>
    <row r="64" spans="1:48" s="86" customFormat="1" ht="16.2" hidden="1" outlineLevel="1" thickBot="1">
      <c r="A64" s="119">
        <v>41246</v>
      </c>
      <c r="B64" s="120">
        <v>49</v>
      </c>
      <c r="C64" s="121">
        <v>482.43</v>
      </c>
      <c r="D64" s="121" t="s">
        <v>118</v>
      </c>
      <c r="E64" s="122" t="s">
        <v>118</v>
      </c>
      <c r="F64" s="121" t="s">
        <v>118</v>
      </c>
      <c r="G64" s="122" t="s">
        <v>118</v>
      </c>
      <c r="H64" s="121" t="s">
        <v>118</v>
      </c>
      <c r="I64" s="122" t="s">
        <v>118</v>
      </c>
      <c r="J64" s="121">
        <v>483.48</v>
      </c>
      <c r="K64" s="121">
        <v>278.61</v>
      </c>
      <c r="L64" s="121" t="s">
        <v>118</v>
      </c>
      <c r="M64" s="121">
        <v>540.14</v>
      </c>
      <c r="N64" s="121">
        <v>632</v>
      </c>
      <c r="O64" s="121"/>
      <c r="P64" s="121"/>
      <c r="Q64" s="121">
        <v>389.90000000000003</v>
      </c>
      <c r="R64" s="121" t="s">
        <v>118</v>
      </c>
      <c r="S64" s="121" t="s">
        <v>118</v>
      </c>
      <c r="T64" s="121" t="s">
        <v>118</v>
      </c>
      <c r="U64" s="122" t="s">
        <v>118</v>
      </c>
      <c r="V64" s="121" t="s">
        <v>118</v>
      </c>
      <c r="W64" s="121" t="s">
        <v>118</v>
      </c>
      <c r="X64" s="122" t="s">
        <v>118</v>
      </c>
      <c r="Y64" s="121" t="s">
        <v>118</v>
      </c>
      <c r="Z64" s="122" t="s">
        <v>118</v>
      </c>
      <c r="AA64" s="121" t="s">
        <v>118</v>
      </c>
      <c r="AB64" s="121">
        <v>496.91</v>
      </c>
      <c r="AC64" s="121">
        <v>543</v>
      </c>
      <c r="AD64" s="121">
        <v>466.61330000000004</v>
      </c>
      <c r="AE64" s="122">
        <v>1923.92</v>
      </c>
      <c r="AF64" s="121" t="s">
        <v>118</v>
      </c>
      <c r="AG64" s="121">
        <v>231.59960000000001</v>
      </c>
      <c r="AH64" s="122">
        <v>1050</v>
      </c>
      <c r="AI64" s="121" t="s">
        <v>118</v>
      </c>
      <c r="AJ64" s="121" t="s">
        <v>118</v>
      </c>
      <c r="AK64" s="121" t="s">
        <v>118</v>
      </c>
      <c r="AL64" s="121">
        <v>384.95760000000001</v>
      </c>
      <c r="AM64" s="122">
        <v>3325</v>
      </c>
      <c r="AN64" s="121">
        <v>373.63620000000003</v>
      </c>
      <c r="AO64" s="121">
        <v>443.15910000000002</v>
      </c>
      <c r="AP64" s="121">
        <v>438.20211723</v>
      </c>
      <c r="AQ64" s="127"/>
      <c r="AR64" s="108">
        <v>463.33375725057294</v>
      </c>
      <c r="AS64" s="123">
        <v>1.8055072420459783E-3</v>
      </c>
    </row>
    <row r="65" spans="1:46" s="86" customFormat="1" ht="16.2" hidden="1" outlineLevel="1" thickBot="1">
      <c r="A65" s="119">
        <v>41253</v>
      </c>
      <c r="B65" s="120">
        <v>50</v>
      </c>
      <c r="C65" s="121">
        <v>479.54</v>
      </c>
      <c r="D65" s="121" t="s">
        <v>118</v>
      </c>
      <c r="E65" s="122" t="s">
        <v>118</v>
      </c>
      <c r="F65" s="121" t="s">
        <v>118</v>
      </c>
      <c r="G65" s="122" t="s">
        <v>118</v>
      </c>
      <c r="H65" s="121" t="s">
        <v>118</v>
      </c>
      <c r="I65" s="122" t="s">
        <v>118</v>
      </c>
      <c r="J65" s="121">
        <v>496.74</v>
      </c>
      <c r="K65" s="121">
        <v>304.47000000000003</v>
      </c>
      <c r="L65" s="121" t="s">
        <v>118</v>
      </c>
      <c r="M65" s="121">
        <v>549</v>
      </c>
      <c r="N65" s="121">
        <v>631</v>
      </c>
      <c r="O65" s="121"/>
      <c r="P65" s="121"/>
      <c r="Q65" s="121">
        <v>387.84000000000003</v>
      </c>
      <c r="R65" s="121" t="s">
        <v>118</v>
      </c>
      <c r="S65" s="121" t="s">
        <v>118</v>
      </c>
      <c r="T65" s="121" t="s">
        <v>118</v>
      </c>
      <c r="U65" s="122" t="s">
        <v>118</v>
      </c>
      <c r="V65" s="121" t="s">
        <v>118</v>
      </c>
      <c r="W65" s="121" t="s">
        <v>118</v>
      </c>
      <c r="X65" s="122" t="s">
        <v>118</v>
      </c>
      <c r="Y65" s="121" t="s">
        <v>118</v>
      </c>
      <c r="Z65" s="122" t="s">
        <v>118</v>
      </c>
      <c r="AA65" s="121" t="s">
        <v>118</v>
      </c>
      <c r="AB65" s="121">
        <v>494.43</v>
      </c>
      <c r="AC65" s="121">
        <v>537</v>
      </c>
      <c r="AD65" s="121">
        <v>407.57420000000002</v>
      </c>
      <c r="AE65" s="122">
        <v>1671.5900000000001</v>
      </c>
      <c r="AF65" s="121" t="s">
        <v>118</v>
      </c>
      <c r="AG65" s="121">
        <v>234.93950000000001</v>
      </c>
      <c r="AH65" s="122">
        <v>1060</v>
      </c>
      <c r="AI65" s="121" t="s">
        <v>118</v>
      </c>
      <c r="AJ65" s="121" t="s">
        <v>118</v>
      </c>
      <c r="AK65" s="121" t="s">
        <v>118</v>
      </c>
      <c r="AL65" s="121">
        <v>388.37650000000002</v>
      </c>
      <c r="AM65" s="122">
        <v>3373</v>
      </c>
      <c r="AN65" s="121">
        <v>379.262</v>
      </c>
      <c r="AO65" s="121">
        <v>439.76530000000002</v>
      </c>
      <c r="AP65" s="121">
        <v>435.45141471000005</v>
      </c>
      <c r="AQ65" s="127"/>
      <c r="AR65" s="108">
        <v>462.97905511292106</v>
      </c>
      <c r="AS65" s="123">
        <v>-7.6554348156432361E-4</v>
      </c>
    </row>
    <row r="66" spans="1:46" s="86" customFormat="1" ht="16.2" hidden="1" outlineLevel="1" thickBot="1">
      <c r="A66" s="119">
        <v>41260</v>
      </c>
      <c r="B66" s="120">
        <v>51</v>
      </c>
      <c r="C66" s="121">
        <v>479.54</v>
      </c>
      <c r="D66" s="121" t="s">
        <v>118</v>
      </c>
      <c r="E66" s="122" t="s">
        <v>118</v>
      </c>
      <c r="F66" s="121" t="s">
        <v>118</v>
      </c>
      <c r="G66" s="122" t="s">
        <v>118</v>
      </c>
      <c r="H66" s="121" t="s">
        <v>118</v>
      </c>
      <c r="I66" s="122" t="s">
        <v>118</v>
      </c>
      <c r="J66" s="121">
        <v>513.06000000000006</v>
      </c>
      <c r="K66" s="121">
        <v>290.17</v>
      </c>
      <c r="L66" s="121" t="s">
        <v>118</v>
      </c>
      <c r="M66" s="121">
        <v>535.71</v>
      </c>
      <c r="N66" s="121">
        <v>629</v>
      </c>
      <c r="O66" s="121"/>
      <c r="P66" s="121"/>
      <c r="Q66" s="121">
        <v>394.46000000000004</v>
      </c>
      <c r="R66" s="121" t="s">
        <v>118</v>
      </c>
      <c r="S66" s="121" t="s">
        <v>118</v>
      </c>
      <c r="T66" s="121" t="s">
        <v>118</v>
      </c>
      <c r="U66" s="122" t="s">
        <v>118</v>
      </c>
      <c r="V66" s="121" t="s">
        <v>118</v>
      </c>
      <c r="W66" s="121" t="s">
        <v>118</v>
      </c>
      <c r="X66" s="122" t="s">
        <v>118</v>
      </c>
      <c r="Y66" s="121" t="s">
        <v>118</v>
      </c>
      <c r="Z66" s="122" t="s">
        <v>118</v>
      </c>
      <c r="AA66" s="121" t="s">
        <v>118</v>
      </c>
      <c r="AB66" s="121">
        <v>480.61</v>
      </c>
      <c r="AC66" s="121">
        <v>539</v>
      </c>
      <c r="AD66" s="121">
        <v>389.22239999999999</v>
      </c>
      <c r="AE66" s="122">
        <v>1587.1100000000001</v>
      </c>
      <c r="AF66" s="121" t="s">
        <v>118</v>
      </c>
      <c r="AG66" s="121">
        <v>237.4316</v>
      </c>
      <c r="AH66" s="122">
        <v>1060</v>
      </c>
      <c r="AI66" s="121" t="s">
        <v>118</v>
      </c>
      <c r="AJ66" s="121" t="s">
        <v>118</v>
      </c>
      <c r="AK66" s="121" t="s">
        <v>118</v>
      </c>
      <c r="AL66" s="121">
        <v>419.95710000000003</v>
      </c>
      <c r="AM66" s="122">
        <v>3645</v>
      </c>
      <c r="AN66" s="121">
        <v>373.91750000000002</v>
      </c>
      <c r="AO66" s="121">
        <v>417.63530000000003</v>
      </c>
      <c r="AP66" s="121">
        <v>414.51822085999999</v>
      </c>
      <c r="AQ66" s="127"/>
      <c r="AR66" s="108">
        <v>453.42715512778597</v>
      </c>
      <c r="AS66" s="123">
        <v>-2.0631386840610721E-2</v>
      </c>
    </row>
    <row r="67" spans="1:46" ht="15" hidden="1" outlineLevel="1" collapsed="1">
      <c r="A67" s="253" t="s">
        <v>101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5"/>
      <c r="AQ67" s="102"/>
      <c r="AR67" s="102"/>
      <c r="AS67" s="102"/>
    </row>
    <row r="68" spans="1:46" ht="20.100000000000001" hidden="1" customHeight="1" outlineLevel="1">
      <c r="A68" s="124">
        <v>41267</v>
      </c>
      <c r="B68" s="125">
        <v>52</v>
      </c>
      <c r="C68" s="197">
        <v>476.76</v>
      </c>
      <c r="D68" s="197"/>
      <c r="E68" s="197"/>
      <c r="F68" s="197"/>
      <c r="G68" s="197" t="s">
        <v>118</v>
      </c>
      <c r="H68" s="197" t="s">
        <v>118</v>
      </c>
      <c r="I68" s="197" t="s">
        <v>118</v>
      </c>
      <c r="J68" s="197">
        <v>531.41999999999996</v>
      </c>
      <c r="K68" s="197">
        <v>210.61</v>
      </c>
      <c r="L68" s="197" t="s">
        <v>118</v>
      </c>
      <c r="M68" s="197">
        <v>535.71</v>
      </c>
      <c r="N68" s="197">
        <v>627</v>
      </c>
      <c r="O68" s="197"/>
      <c r="P68" s="197" t="s">
        <v>118</v>
      </c>
      <c r="Q68" s="197">
        <v>394.21000000000004</v>
      </c>
      <c r="R68" s="197" t="s">
        <v>118</v>
      </c>
      <c r="S68" s="197" t="s">
        <v>118</v>
      </c>
      <c r="T68" s="197" t="s">
        <v>118</v>
      </c>
      <c r="U68" s="197" t="s">
        <v>118</v>
      </c>
      <c r="V68" s="197" t="s">
        <v>118</v>
      </c>
      <c r="W68" s="197" t="s">
        <v>118</v>
      </c>
      <c r="X68" s="197" t="s">
        <v>118</v>
      </c>
      <c r="Y68" s="197" t="s">
        <v>118</v>
      </c>
      <c r="Z68" s="197" t="s">
        <v>118</v>
      </c>
      <c r="AA68" s="197" t="s">
        <v>118</v>
      </c>
      <c r="AB68" s="197">
        <v>485.6</v>
      </c>
      <c r="AC68" s="197">
        <v>530</v>
      </c>
      <c r="AD68" s="197">
        <v>389.2715</v>
      </c>
      <c r="AE68" s="197">
        <v>1587.1100000000001</v>
      </c>
      <c r="AF68" s="197" t="s">
        <v>118</v>
      </c>
      <c r="AG68" s="197">
        <v>239.35410000000002</v>
      </c>
      <c r="AH68" s="197">
        <v>1060</v>
      </c>
      <c r="AI68" s="197" t="s">
        <v>118</v>
      </c>
      <c r="AJ68" s="197" t="s">
        <v>118</v>
      </c>
      <c r="AK68" s="197" t="s">
        <v>118</v>
      </c>
      <c r="AL68" s="197">
        <v>421.80080000000004</v>
      </c>
      <c r="AM68" s="137">
        <v>3630</v>
      </c>
      <c r="AN68" s="149">
        <v>372.27690000000001</v>
      </c>
      <c r="AO68" s="149">
        <v>415.80280000000005</v>
      </c>
      <c r="AP68" s="197">
        <v>412.69940333000005</v>
      </c>
      <c r="AQ68" s="128"/>
      <c r="AR68" s="138">
        <v>450.57973881002511</v>
      </c>
      <c r="AS68" s="123">
        <v>-6.2797657475066604E-3</v>
      </c>
    </row>
    <row r="69" spans="1:46" ht="20.100000000000001" hidden="1" customHeight="1" outlineLevel="1">
      <c r="A69" s="119">
        <f>A68+7</f>
        <v>41274</v>
      </c>
      <c r="B69" s="125">
        <v>1</v>
      </c>
      <c r="C69" s="197">
        <v>476.76</v>
      </c>
      <c r="D69" s="197"/>
      <c r="E69" s="197"/>
      <c r="F69" s="197"/>
      <c r="G69" s="197" t="s">
        <v>118</v>
      </c>
      <c r="H69" s="197" t="s">
        <v>118</v>
      </c>
      <c r="I69" s="197" t="s">
        <v>118</v>
      </c>
      <c r="J69" s="197">
        <v>502.86</v>
      </c>
      <c r="K69" s="197">
        <v>351.95</v>
      </c>
      <c r="L69" s="197" t="s">
        <v>118</v>
      </c>
      <c r="M69" s="197">
        <v>499.68</v>
      </c>
      <c r="N69" s="197">
        <v>623</v>
      </c>
      <c r="O69" s="197"/>
      <c r="P69" s="197" t="s">
        <v>118</v>
      </c>
      <c r="Q69" s="197">
        <v>394.36</v>
      </c>
      <c r="R69" s="197" t="s">
        <v>118</v>
      </c>
      <c r="S69" s="197">
        <v>506</v>
      </c>
      <c r="T69" s="197" t="s">
        <v>118</v>
      </c>
      <c r="U69" s="197" t="s">
        <v>118</v>
      </c>
      <c r="V69" s="197" t="s">
        <v>118</v>
      </c>
      <c r="W69" s="197" t="s">
        <v>118</v>
      </c>
      <c r="X69" s="197" t="s">
        <v>118</v>
      </c>
      <c r="Y69" s="197" t="s">
        <v>118</v>
      </c>
      <c r="Z69" s="197" t="s">
        <v>118</v>
      </c>
      <c r="AA69" s="197" t="s">
        <v>118</v>
      </c>
      <c r="AB69" s="197">
        <v>474.76</v>
      </c>
      <c r="AC69" s="197">
        <v>536</v>
      </c>
      <c r="AD69" s="197">
        <v>388.14140000000003</v>
      </c>
      <c r="AE69" s="197">
        <v>1587.1100000000001</v>
      </c>
      <c r="AF69" s="197" t="s">
        <v>118</v>
      </c>
      <c r="AG69" s="197">
        <v>233.8648</v>
      </c>
      <c r="AH69" s="197">
        <v>1037</v>
      </c>
      <c r="AI69" s="197" t="s">
        <v>118</v>
      </c>
      <c r="AJ69" s="197" t="s">
        <v>118</v>
      </c>
      <c r="AK69" s="197" t="s">
        <v>118</v>
      </c>
      <c r="AL69" s="197">
        <v>422.11970000000002</v>
      </c>
      <c r="AM69" s="137">
        <v>3612</v>
      </c>
      <c r="AN69" s="149">
        <v>370.43430000000001</v>
      </c>
      <c r="AO69" s="149">
        <v>410.52910000000003</v>
      </c>
      <c r="AP69" s="197">
        <v>407.67034076000004</v>
      </c>
      <c r="AQ69" s="127"/>
      <c r="AR69" s="138">
        <v>445.50189821430001</v>
      </c>
      <c r="AS69" s="123">
        <v>-1.126957152830621E-2</v>
      </c>
    </row>
    <row r="70" spans="1:46" ht="20.100000000000001" hidden="1" customHeight="1" outlineLevel="1">
      <c r="A70" s="119">
        <f t="shared" ref="A70:A112" si="0">A69+7</f>
        <v>41281</v>
      </c>
      <c r="B70" s="125">
        <f>B69+1</f>
        <v>2</v>
      </c>
      <c r="C70" s="197">
        <v>452.75</v>
      </c>
      <c r="D70" s="197"/>
      <c r="E70" s="197"/>
      <c r="F70" s="197"/>
      <c r="G70" s="197" t="s">
        <v>118</v>
      </c>
      <c r="H70" s="197" t="s">
        <v>118</v>
      </c>
      <c r="I70" s="197" t="s">
        <v>118</v>
      </c>
      <c r="J70" s="197">
        <v>503.88</v>
      </c>
      <c r="K70" s="197">
        <v>235.25</v>
      </c>
      <c r="L70" s="197" t="s">
        <v>118</v>
      </c>
      <c r="M70" s="197">
        <v>478.90000000000003</v>
      </c>
      <c r="N70" s="197">
        <v>623</v>
      </c>
      <c r="O70" s="197"/>
      <c r="P70" s="197" t="s">
        <v>118</v>
      </c>
      <c r="Q70" s="197">
        <v>323.05</v>
      </c>
      <c r="R70" s="197" t="s">
        <v>118</v>
      </c>
      <c r="S70" s="197">
        <v>494</v>
      </c>
      <c r="T70" s="197" t="s">
        <v>118</v>
      </c>
      <c r="U70" s="197" t="s">
        <v>118</v>
      </c>
      <c r="V70" s="197" t="s">
        <v>118</v>
      </c>
      <c r="W70" s="197" t="s">
        <v>118</v>
      </c>
      <c r="X70" s="197" t="s">
        <v>118</v>
      </c>
      <c r="Y70" s="197" t="s">
        <v>118</v>
      </c>
      <c r="Z70" s="197" t="s">
        <v>118</v>
      </c>
      <c r="AA70" s="197" t="s">
        <v>118</v>
      </c>
      <c r="AB70" s="197">
        <v>471.95</v>
      </c>
      <c r="AC70" s="197">
        <v>550</v>
      </c>
      <c r="AD70" s="197">
        <v>364.06790000000001</v>
      </c>
      <c r="AE70" s="197">
        <v>1495.7</v>
      </c>
      <c r="AF70" s="197" t="s">
        <v>118</v>
      </c>
      <c r="AG70" s="197">
        <v>234.06200000000001</v>
      </c>
      <c r="AH70" s="197">
        <v>1030</v>
      </c>
      <c r="AI70" s="197" t="s">
        <v>118</v>
      </c>
      <c r="AJ70" s="197" t="s">
        <v>118</v>
      </c>
      <c r="AK70" s="197" t="s">
        <v>118</v>
      </c>
      <c r="AL70" s="197">
        <v>435.97250000000003</v>
      </c>
      <c r="AM70" s="137">
        <v>3739</v>
      </c>
      <c r="AN70" s="149">
        <v>369.22590000000002</v>
      </c>
      <c r="AO70" s="149">
        <v>409.18990000000002</v>
      </c>
      <c r="AP70" s="197">
        <v>406.3404668</v>
      </c>
      <c r="AQ70" s="128"/>
      <c r="AR70" s="138">
        <v>438.05849752900002</v>
      </c>
      <c r="AS70" s="123">
        <v>-1.6707898922844744E-2</v>
      </c>
      <c r="AT70" s="88"/>
    </row>
    <row r="71" spans="1:46" ht="20.100000000000001" hidden="1" customHeight="1" outlineLevel="1">
      <c r="A71" s="119">
        <f t="shared" si="0"/>
        <v>41288</v>
      </c>
      <c r="B71" s="125">
        <f t="shared" ref="B71:B112" si="1">B70+1</f>
        <v>3</v>
      </c>
      <c r="C71" s="197">
        <v>441.79</v>
      </c>
      <c r="D71" s="197"/>
      <c r="E71" s="197"/>
      <c r="F71" s="197"/>
      <c r="G71" s="197" t="s">
        <v>118</v>
      </c>
      <c r="H71" s="197" t="s">
        <v>118</v>
      </c>
      <c r="I71" s="197" t="s">
        <v>118</v>
      </c>
      <c r="J71" s="197">
        <v>490.62</v>
      </c>
      <c r="K71" s="197">
        <v>224.4</v>
      </c>
      <c r="L71" s="197" t="s">
        <v>118</v>
      </c>
      <c r="M71" s="197">
        <v>430.26</v>
      </c>
      <c r="N71" s="197">
        <v>598</v>
      </c>
      <c r="O71" s="197"/>
      <c r="P71" s="197" t="s">
        <v>118</v>
      </c>
      <c r="Q71" s="197">
        <v>375.99</v>
      </c>
      <c r="R71" s="197" t="s">
        <v>118</v>
      </c>
      <c r="S71" s="197">
        <v>480</v>
      </c>
      <c r="T71" s="197" t="s">
        <v>118</v>
      </c>
      <c r="U71" s="197" t="s">
        <v>118</v>
      </c>
      <c r="V71" s="197" t="s">
        <v>118</v>
      </c>
      <c r="W71" s="197" t="s">
        <v>118</v>
      </c>
      <c r="X71" s="197" t="s">
        <v>118</v>
      </c>
      <c r="Y71" s="197" t="s">
        <v>118</v>
      </c>
      <c r="Z71" s="197" t="s">
        <v>118</v>
      </c>
      <c r="AA71" s="197" t="s">
        <v>118</v>
      </c>
      <c r="AB71" s="197">
        <v>468.39</v>
      </c>
      <c r="AC71" s="197">
        <v>543</v>
      </c>
      <c r="AD71" s="197">
        <v>406.06909999999999</v>
      </c>
      <c r="AE71" s="197">
        <v>1675.47</v>
      </c>
      <c r="AF71" s="197" t="s">
        <v>118</v>
      </c>
      <c r="AG71" s="197">
        <v>236.38720000000001</v>
      </c>
      <c r="AH71" s="197">
        <v>1030</v>
      </c>
      <c r="AI71" s="197" t="s">
        <v>118</v>
      </c>
      <c r="AJ71" s="197" t="s">
        <v>118</v>
      </c>
      <c r="AK71" s="197" t="s">
        <v>118</v>
      </c>
      <c r="AL71" s="197">
        <v>429.9633</v>
      </c>
      <c r="AM71" s="137">
        <v>3715</v>
      </c>
      <c r="AN71" s="149">
        <v>353.86770000000001</v>
      </c>
      <c r="AO71" s="149">
        <v>393.31990000000002</v>
      </c>
      <c r="AP71" s="197">
        <v>390.50695814000005</v>
      </c>
      <c r="AQ71" s="127"/>
      <c r="AR71" s="138">
        <v>426.84707899394999</v>
      </c>
      <c r="AS71" s="123">
        <v>-2.5593427814530223E-2</v>
      </c>
      <c r="AT71" s="22"/>
    </row>
    <row r="72" spans="1:46" ht="20.100000000000001" hidden="1" customHeight="1" outlineLevel="1">
      <c r="A72" s="119">
        <f t="shared" si="0"/>
        <v>41295</v>
      </c>
      <c r="B72" s="125">
        <f t="shared" si="1"/>
        <v>4</v>
      </c>
      <c r="C72" s="197">
        <v>437.79</v>
      </c>
      <c r="D72" s="197"/>
      <c r="E72" s="197"/>
      <c r="F72" s="197"/>
      <c r="G72" s="197" t="s">
        <v>118</v>
      </c>
      <c r="H72" s="197" t="s">
        <v>118</v>
      </c>
      <c r="I72" s="197" t="s">
        <v>118</v>
      </c>
      <c r="J72" s="197">
        <v>522.24</v>
      </c>
      <c r="K72" s="197">
        <v>183.73</v>
      </c>
      <c r="L72" s="197" t="s">
        <v>118</v>
      </c>
      <c r="M72" s="197">
        <v>408.93</v>
      </c>
      <c r="N72" s="197">
        <v>582</v>
      </c>
      <c r="O72" s="197"/>
      <c r="P72" s="197" t="s">
        <v>118</v>
      </c>
      <c r="Q72" s="197">
        <v>377.2</v>
      </c>
      <c r="R72" s="197" t="s">
        <v>118</v>
      </c>
      <c r="S72" s="197">
        <v>466</v>
      </c>
      <c r="T72" s="197" t="s">
        <v>118</v>
      </c>
      <c r="U72" s="197" t="s">
        <v>118</v>
      </c>
      <c r="V72" s="197" t="s">
        <v>118</v>
      </c>
      <c r="W72" s="197" t="s">
        <v>118</v>
      </c>
      <c r="X72" s="197" t="s">
        <v>118</v>
      </c>
      <c r="Y72" s="197" t="s">
        <v>118</v>
      </c>
      <c r="Z72" s="197" t="s">
        <v>118</v>
      </c>
      <c r="AA72" s="197" t="s">
        <v>118</v>
      </c>
      <c r="AB72" s="197">
        <v>464.49</v>
      </c>
      <c r="AC72" s="197">
        <v>536</v>
      </c>
      <c r="AD72" s="197">
        <v>323.4769</v>
      </c>
      <c r="AE72" s="197">
        <v>1349.25</v>
      </c>
      <c r="AF72" s="197" t="s">
        <v>118</v>
      </c>
      <c r="AG72" s="197">
        <v>268.04990000000004</v>
      </c>
      <c r="AH72" s="197">
        <v>1169</v>
      </c>
      <c r="AI72" s="197" t="s">
        <v>118</v>
      </c>
      <c r="AJ72" s="197" t="s">
        <v>118</v>
      </c>
      <c r="AK72" s="197" t="s">
        <v>118</v>
      </c>
      <c r="AL72" s="197">
        <v>424.22290000000004</v>
      </c>
      <c r="AM72" s="137">
        <v>3685</v>
      </c>
      <c r="AN72" s="149">
        <v>360.74029999999999</v>
      </c>
      <c r="AO72" s="149">
        <v>395.46010000000001</v>
      </c>
      <c r="AP72" s="197">
        <v>392.98457826000003</v>
      </c>
      <c r="AQ72" s="128"/>
      <c r="AR72" s="138">
        <v>428.41720215305003</v>
      </c>
      <c r="AS72" s="123">
        <v>3.6784207655835566E-3</v>
      </c>
    </row>
    <row r="73" spans="1:46" ht="20.100000000000001" hidden="1" customHeight="1" outlineLevel="1">
      <c r="A73" s="119">
        <f t="shared" si="0"/>
        <v>41302</v>
      </c>
      <c r="B73" s="125">
        <f t="shared" si="1"/>
        <v>5</v>
      </c>
      <c r="C73" s="197">
        <v>440.67</v>
      </c>
      <c r="D73" s="197"/>
      <c r="E73" s="197"/>
      <c r="F73" s="197"/>
      <c r="G73" s="197" t="s">
        <v>118</v>
      </c>
      <c r="H73" s="197" t="s">
        <v>118</v>
      </c>
      <c r="I73" s="197" t="s">
        <v>118</v>
      </c>
      <c r="J73" s="197">
        <v>486.54</v>
      </c>
      <c r="K73" s="197">
        <v>204</v>
      </c>
      <c r="L73" s="197" t="s">
        <v>118</v>
      </c>
      <c r="M73" s="197">
        <v>403.21000000000004</v>
      </c>
      <c r="N73" s="197">
        <v>577</v>
      </c>
      <c r="O73" s="197"/>
      <c r="P73" s="197" t="s">
        <v>118</v>
      </c>
      <c r="Q73" s="197">
        <v>379.56</v>
      </c>
      <c r="R73" s="197" t="s">
        <v>118</v>
      </c>
      <c r="S73" s="197">
        <v>456</v>
      </c>
      <c r="T73" s="197" t="s">
        <v>118</v>
      </c>
      <c r="U73" s="197" t="s">
        <v>118</v>
      </c>
      <c r="V73" s="197" t="s">
        <v>118</v>
      </c>
      <c r="W73" s="197" t="s">
        <v>118</v>
      </c>
      <c r="X73" s="197" t="s">
        <v>118</v>
      </c>
      <c r="Y73" s="197" t="s">
        <v>118</v>
      </c>
      <c r="Z73" s="197" t="s">
        <v>118</v>
      </c>
      <c r="AA73" s="197" t="s">
        <v>118</v>
      </c>
      <c r="AB73" s="197">
        <v>464.12</v>
      </c>
      <c r="AC73" s="197">
        <v>535</v>
      </c>
      <c r="AD73" s="197">
        <v>344.01679999999999</v>
      </c>
      <c r="AE73" s="197">
        <v>1441.75</v>
      </c>
      <c r="AF73" s="197" t="s">
        <v>118</v>
      </c>
      <c r="AG73" s="197">
        <v>236.51270000000002</v>
      </c>
      <c r="AH73" s="197">
        <v>1036</v>
      </c>
      <c r="AI73" s="197" t="s">
        <v>118</v>
      </c>
      <c r="AJ73" s="197" t="s">
        <v>118</v>
      </c>
      <c r="AK73" s="197" t="s">
        <v>118</v>
      </c>
      <c r="AL73" s="197">
        <v>454.4853</v>
      </c>
      <c r="AM73" s="137">
        <v>3922</v>
      </c>
      <c r="AN73" s="149">
        <v>355.04150000000004</v>
      </c>
      <c r="AO73" s="149">
        <v>389.08340000000004</v>
      </c>
      <c r="AP73" s="197">
        <v>386.65621253000006</v>
      </c>
      <c r="AQ73" s="127"/>
      <c r="AR73" s="138">
        <v>419.81183487102504</v>
      </c>
      <c r="AS73" s="123">
        <v>-2.0086418656342309E-2</v>
      </c>
      <c r="AT73" s="22"/>
    </row>
    <row r="74" spans="1:46" ht="20.100000000000001" hidden="1" customHeight="1" outlineLevel="1">
      <c r="A74" s="119">
        <f t="shared" si="0"/>
        <v>41309</v>
      </c>
      <c r="B74" s="125">
        <f t="shared" si="1"/>
        <v>6</v>
      </c>
      <c r="C74" s="197">
        <v>440.67</v>
      </c>
      <c r="D74" s="197"/>
      <c r="E74" s="197"/>
      <c r="F74" s="197"/>
      <c r="G74" s="197" t="s">
        <v>118</v>
      </c>
      <c r="H74" s="197" t="s">
        <v>118</v>
      </c>
      <c r="I74" s="197" t="s">
        <v>118</v>
      </c>
      <c r="J74" s="197">
        <v>512.04</v>
      </c>
      <c r="K74" s="197">
        <v>204</v>
      </c>
      <c r="L74" s="197" t="s">
        <v>118</v>
      </c>
      <c r="M74" s="197">
        <v>395.25</v>
      </c>
      <c r="N74" s="197">
        <v>568</v>
      </c>
      <c r="O74" s="197"/>
      <c r="P74" s="197" t="s">
        <v>118</v>
      </c>
      <c r="Q74" s="197">
        <v>391.07</v>
      </c>
      <c r="R74" s="197" t="s">
        <v>118</v>
      </c>
      <c r="S74" s="197">
        <v>455</v>
      </c>
      <c r="T74" s="197" t="s">
        <v>118</v>
      </c>
      <c r="U74" s="197" t="s">
        <v>118</v>
      </c>
      <c r="V74" s="197" t="s">
        <v>118</v>
      </c>
      <c r="W74" s="197" t="s">
        <v>118</v>
      </c>
      <c r="X74" s="197" t="s">
        <v>118</v>
      </c>
      <c r="Y74" s="197" t="s">
        <v>118</v>
      </c>
      <c r="Z74" s="197" t="s">
        <v>118</v>
      </c>
      <c r="AA74" s="197" t="s">
        <v>118</v>
      </c>
      <c r="AB74" s="197">
        <v>462.72</v>
      </c>
      <c r="AC74" s="197">
        <v>531</v>
      </c>
      <c r="AD74" s="197">
        <v>359.68119999999999</v>
      </c>
      <c r="AE74" s="197">
        <v>1501.33</v>
      </c>
      <c r="AF74" s="197" t="s">
        <v>118</v>
      </c>
      <c r="AG74" s="197">
        <v>252.72240000000002</v>
      </c>
      <c r="AH74" s="197">
        <v>1109</v>
      </c>
      <c r="AI74" s="197" t="s">
        <v>118</v>
      </c>
      <c r="AJ74" s="197" t="s">
        <v>118</v>
      </c>
      <c r="AK74" s="197" t="s">
        <v>118</v>
      </c>
      <c r="AL74" s="197">
        <v>481.35760000000005</v>
      </c>
      <c r="AM74" s="137">
        <v>4137</v>
      </c>
      <c r="AN74" s="149">
        <v>356.50229999999999</v>
      </c>
      <c r="AO74" s="149">
        <v>404.01890000000003</v>
      </c>
      <c r="AP74" s="197">
        <v>400.63096641999999</v>
      </c>
      <c r="AQ74" s="128"/>
      <c r="AR74" s="138">
        <v>428.81778488185012</v>
      </c>
      <c r="AS74" s="123">
        <v>2.1452349035352647E-2</v>
      </c>
    </row>
    <row r="75" spans="1:46" ht="20.100000000000001" hidden="1" customHeight="1" outlineLevel="1">
      <c r="A75" s="119">
        <f t="shared" si="0"/>
        <v>41316</v>
      </c>
      <c r="B75" s="125">
        <f t="shared" si="1"/>
        <v>7</v>
      </c>
      <c r="C75" s="197">
        <v>456.21000000000004</v>
      </c>
      <c r="D75" s="197"/>
      <c r="E75" s="197"/>
      <c r="F75" s="197"/>
      <c r="G75" s="197" t="s">
        <v>118</v>
      </c>
      <c r="H75" s="197" t="s">
        <v>118</v>
      </c>
      <c r="I75" s="197" t="s">
        <v>118</v>
      </c>
      <c r="J75" s="197">
        <v>479.40000000000003</v>
      </c>
      <c r="K75" s="197">
        <v>204</v>
      </c>
      <c r="L75" s="197" t="s">
        <v>118</v>
      </c>
      <c r="M75" s="197">
        <v>389.09000000000003</v>
      </c>
      <c r="N75" s="197">
        <v>552</v>
      </c>
      <c r="O75" s="197"/>
      <c r="P75" s="197" t="s">
        <v>118</v>
      </c>
      <c r="Q75" s="197">
        <v>393.63</v>
      </c>
      <c r="R75" s="197" t="s">
        <v>118</v>
      </c>
      <c r="S75" s="197">
        <v>449</v>
      </c>
      <c r="T75" s="197" t="s">
        <v>118</v>
      </c>
      <c r="U75" s="197" t="s">
        <v>118</v>
      </c>
      <c r="V75" s="197" t="s">
        <v>118</v>
      </c>
      <c r="W75" s="197" t="s">
        <v>118</v>
      </c>
      <c r="X75" s="197" t="s">
        <v>118</v>
      </c>
      <c r="Y75" s="197" t="s">
        <v>118</v>
      </c>
      <c r="Z75" s="197" t="s">
        <v>118</v>
      </c>
      <c r="AA75" s="197" t="s">
        <v>118</v>
      </c>
      <c r="AB75" s="197">
        <v>469.77</v>
      </c>
      <c r="AC75" s="197">
        <v>526</v>
      </c>
      <c r="AD75" s="197">
        <v>359.68119999999999</v>
      </c>
      <c r="AE75" s="197">
        <v>1501.33</v>
      </c>
      <c r="AF75" s="197" t="s">
        <v>118</v>
      </c>
      <c r="AG75" s="197">
        <v>221.45490000000001</v>
      </c>
      <c r="AH75" s="197">
        <v>973</v>
      </c>
      <c r="AI75" s="197" t="s">
        <v>118</v>
      </c>
      <c r="AJ75" s="197" t="s">
        <v>118</v>
      </c>
      <c r="AK75" s="197" t="s">
        <v>118</v>
      </c>
      <c r="AL75" s="197">
        <v>494.05900000000003</v>
      </c>
      <c r="AM75" s="137">
        <v>4205</v>
      </c>
      <c r="AN75" s="149">
        <v>387.42920000000004</v>
      </c>
      <c r="AO75" s="149">
        <v>419.12260000000003</v>
      </c>
      <c r="AP75" s="197">
        <v>416.86286058000002</v>
      </c>
      <c r="AQ75" s="127"/>
      <c r="AR75" s="138">
        <v>429.57304480564994</v>
      </c>
      <c r="AS75" s="123">
        <v>1.7612607275789838E-3</v>
      </c>
    </row>
    <row r="76" spans="1:46" ht="20.100000000000001" hidden="1" customHeight="1" outlineLevel="1">
      <c r="A76" s="119">
        <f t="shared" si="0"/>
        <v>41323</v>
      </c>
      <c r="B76" s="125">
        <f t="shared" si="1"/>
        <v>8</v>
      </c>
      <c r="C76" s="197">
        <v>454.27</v>
      </c>
      <c r="D76" s="197"/>
      <c r="E76" s="197"/>
      <c r="F76" s="197"/>
      <c r="G76" s="197" t="s">
        <v>118</v>
      </c>
      <c r="H76" s="197" t="s">
        <v>118</v>
      </c>
      <c r="I76" s="197" t="s">
        <v>118</v>
      </c>
      <c r="J76" s="197">
        <v>495.72</v>
      </c>
      <c r="K76" s="197">
        <v>313.01</v>
      </c>
      <c r="L76" s="197" t="s">
        <v>118</v>
      </c>
      <c r="M76" s="197">
        <v>390.63</v>
      </c>
      <c r="N76" s="197">
        <v>548</v>
      </c>
      <c r="O76" s="197"/>
      <c r="P76" s="197" t="s">
        <v>118</v>
      </c>
      <c r="Q76" s="197">
        <v>408.36</v>
      </c>
      <c r="R76" s="197" t="s">
        <v>118</v>
      </c>
      <c r="S76" s="197">
        <v>461</v>
      </c>
      <c r="T76" s="197" t="s">
        <v>118</v>
      </c>
      <c r="U76" s="197" t="s">
        <v>118</v>
      </c>
      <c r="V76" s="197" t="s">
        <v>118</v>
      </c>
      <c r="W76" s="197" t="s">
        <v>118</v>
      </c>
      <c r="X76" s="197" t="s">
        <v>118</v>
      </c>
      <c r="Y76" s="197" t="s">
        <v>118</v>
      </c>
      <c r="Z76" s="197" t="s">
        <v>118</v>
      </c>
      <c r="AA76" s="197" t="s">
        <v>118</v>
      </c>
      <c r="AB76" s="197">
        <v>470.56</v>
      </c>
      <c r="AC76" s="197">
        <v>532</v>
      </c>
      <c r="AD76" s="197">
        <v>361.56280000000004</v>
      </c>
      <c r="AE76" s="197">
        <v>1507.5</v>
      </c>
      <c r="AF76" s="197" t="s">
        <v>118</v>
      </c>
      <c r="AG76" s="197">
        <v>252.21730000000002</v>
      </c>
      <c r="AH76" s="197">
        <v>1105</v>
      </c>
      <c r="AI76" s="197" t="s">
        <v>118</v>
      </c>
      <c r="AJ76" s="197" t="s">
        <v>118</v>
      </c>
      <c r="AK76" s="197" t="s">
        <v>118</v>
      </c>
      <c r="AL76" s="197">
        <v>499.00790000000001</v>
      </c>
      <c r="AM76" s="137">
        <v>4218</v>
      </c>
      <c r="AN76" s="149">
        <v>400.63339999999999</v>
      </c>
      <c r="AO76" s="149">
        <v>419.97680000000003</v>
      </c>
      <c r="AP76" s="197">
        <v>418.59761557999997</v>
      </c>
      <c r="AQ76" s="128"/>
      <c r="AR76" s="138">
        <v>434.71061939314995</v>
      </c>
      <c r="AS76" s="123">
        <v>1.1959722914701043E-2</v>
      </c>
    </row>
    <row r="77" spans="1:46" ht="19.5" hidden="1" customHeight="1" outlineLevel="1">
      <c r="A77" s="119">
        <f t="shared" si="0"/>
        <v>41330</v>
      </c>
      <c r="B77" s="125">
        <f t="shared" si="1"/>
        <v>9</v>
      </c>
      <c r="C77" s="197">
        <v>462.58</v>
      </c>
      <c r="D77" s="197"/>
      <c r="E77" s="197"/>
      <c r="F77" s="197"/>
      <c r="G77" s="197" t="s">
        <v>118</v>
      </c>
      <c r="H77" s="197" t="s">
        <v>118</v>
      </c>
      <c r="I77" s="197" t="s">
        <v>118</v>
      </c>
      <c r="J77" s="197">
        <v>491.64</v>
      </c>
      <c r="K77" s="197">
        <v>163.20000000000002</v>
      </c>
      <c r="L77" s="197" t="s">
        <v>118</v>
      </c>
      <c r="M77" s="197">
        <v>400.56</v>
      </c>
      <c r="N77" s="197">
        <v>547</v>
      </c>
      <c r="O77" s="197"/>
      <c r="P77" s="197" t="s">
        <v>118</v>
      </c>
      <c r="Q77" s="197">
        <v>420.81</v>
      </c>
      <c r="R77" s="197" t="s">
        <v>118</v>
      </c>
      <c r="S77" s="197">
        <v>466</v>
      </c>
      <c r="T77" s="197" t="s">
        <v>118</v>
      </c>
      <c r="U77" s="197" t="s">
        <v>118</v>
      </c>
      <c r="V77" s="197" t="s">
        <v>118</v>
      </c>
      <c r="W77" s="197" t="s">
        <v>118</v>
      </c>
      <c r="X77" s="197" t="s">
        <v>118</v>
      </c>
      <c r="Y77" s="197" t="s">
        <v>118</v>
      </c>
      <c r="Z77" s="197" t="s">
        <v>118</v>
      </c>
      <c r="AA77" s="197" t="s">
        <v>118</v>
      </c>
      <c r="AB77" s="197">
        <v>464.04</v>
      </c>
      <c r="AC77" s="197">
        <v>523</v>
      </c>
      <c r="AD77" s="197">
        <v>362.87330000000003</v>
      </c>
      <c r="AE77" s="197">
        <v>1507.5</v>
      </c>
      <c r="AF77" s="197" t="s">
        <v>118</v>
      </c>
      <c r="AG77" s="197">
        <v>252.84640000000002</v>
      </c>
      <c r="AH77" s="197">
        <v>1105</v>
      </c>
      <c r="AI77" s="197" t="s">
        <v>118</v>
      </c>
      <c r="AJ77" s="197" t="s">
        <v>118</v>
      </c>
      <c r="AK77" s="197" t="s">
        <v>118</v>
      </c>
      <c r="AL77" s="197">
        <v>510.12370000000004</v>
      </c>
      <c r="AM77" s="137">
        <v>4300</v>
      </c>
      <c r="AN77" s="149">
        <v>417.22570000000002</v>
      </c>
      <c r="AO77" s="149">
        <v>427.57440000000003</v>
      </c>
      <c r="AP77" s="197">
        <v>426.83653769</v>
      </c>
      <c r="AQ77" s="127"/>
      <c r="AR77" s="138">
        <v>439.60205900232495</v>
      </c>
      <c r="AS77" s="123">
        <v>1.1252174184296138E-2</v>
      </c>
    </row>
    <row r="78" spans="1:46" ht="20.100000000000001" hidden="1" customHeight="1" outlineLevel="1">
      <c r="A78" s="119">
        <f t="shared" si="0"/>
        <v>41337</v>
      </c>
      <c r="B78" s="125">
        <f t="shared" si="1"/>
        <v>10</v>
      </c>
      <c r="C78" s="197">
        <v>461.61</v>
      </c>
      <c r="D78" s="197"/>
      <c r="E78" s="197"/>
      <c r="F78" s="197"/>
      <c r="G78" s="197" t="s">
        <v>118</v>
      </c>
      <c r="H78" s="197" t="s">
        <v>118</v>
      </c>
      <c r="I78" s="197" t="s">
        <v>118</v>
      </c>
      <c r="J78" s="197">
        <v>505.92</v>
      </c>
      <c r="K78" s="197">
        <v>315</v>
      </c>
      <c r="L78" s="197" t="s">
        <v>118</v>
      </c>
      <c r="M78" s="197">
        <v>402.57</v>
      </c>
      <c r="N78" s="197">
        <v>559</v>
      </c>
      <c r="O78" s="197"/>
      <c r="P78" s="197" t="s">
        <v>118</v>
      </c>
      <c r="Q78" s="197">
        <v>450.72</v>
      </c>
      <c r="R78" s="197" t="s">
        <v>118</v>
      </c>
      <c r="S78" s="197">
        <v>486</v>
      </c>
      <c r="T78" s="197" t="s">
        <v>118</v>
      </c>
      <c r="U78" s="197" t="s">
        <v>118</v>
      </c>
      <c r="V78" s="197" t="s">
        <v>118</v>
      </c>
      <c r="W78" s="197" t="s">
        <v>118</v>
      </c>
      <c r="X78" s="197" t="s">
        <v>118</v>
      </c>
      <c r="Y78" s="197" t="s">
        <v>118</v>
      </c>
      <c r="Z78" s="197" t="s">
        <v>118</v>
      </c>
      <c r="AA78" s="197" t="s">
        <v>118</v>
      </c>
      <c r="AB78" s="197">
        <v>447.94</v>
      </c>
      <c r="AC78" s="197">
        <v>545</v>
      </c>
      <c r="AD78" s="197">
        <v>363.93950000000001</v>
      </c>
      <c r="AE78" s="197">
        <v>1507.5</v>
      </c>
      <c r="AF78" s="197" t="s">
        <v>118</v>
      </c>
      <c r="AG78" s="197">
        <v>230.48420000000002</v>
      </c>
      <c r="AH78" s="197">
        <v>1005</v>
      </c>
      <c r="AI78" s="197" t="s">
        <v>118</v>
      </c>
      <c r="AJ78" s="197" t="s">
        <v>118</v>
      </c>
      <c r="AK78" s="197" t="s">
        <v>118</v>
      </c>
      <c r="AL78" s="197">
        <v>532.83900000000006</v>
      </c>
      <c r="AM78" s="137">
        <v>4441</v>
      </c>
      <c r="AN78" s="149">
        <v>432.88670000000002</v>
      </c>
      <c r="AO78" s="149">
        <v>464.4796</v>
      </c>
      <c r="AP78" s="197">
        <v>462.22702622999998</v>
      </c>
      <c r="AQ78" s="128"/>
      <c r="AR78" s="138">
        <v>461.39457505827494</v>
      </c>
      <c r="AS78" s="123">
        <v>4.9573280219405769E-2</v>
      </c>
    </row>
    <row r="79" spans="1:46" ht="19.5" hidden="1" customHeight="1" outlineLevel="1">
      <c r="A79" s="119">
        <f t="shared" si="0"/>
        <v>41344</v>
      </c>
      <c r="B79" s="125">
        <f t="shared" si="1"/>
        <v>11</v>
      </c>
      <c r="C79" s="197">
        <v>490.99</v>
      </c>
      <c r="D79" s="197"/>
      <c r="E79" s="197"/>
      <c r="F79" s="197"/>
      <c r="G79" s="197" t="s">
        <v>118</v>
      </c>
      <c r="H79" s="197">
        <v>466.08160000000004</v>
      </c>
      <c r="I79" s="197">
        <v>3475.81</v>
      </c>
      <c r="J79" s="197">
        <v>527.34</v>
      </c>
      <c r="K79" s="197">
        <v>315</v>
      </c>
      <c r="L79" s="197" t="s">
        <v>118</v>
      </c>
      <c r="M79" s="197">
        <v>402.57</v>
      </c>
      <c r="N79" s="197">
        <v>567</v>
      </c>
      <c r="O79" s="197"/>
      <c r="P79" s="197" t="s">
        <v>118</v>
      </c>
      <c r="Q79" s="197">
        <v>460.55</v>
      </c>
      <c r="R79" s="197" t="s">
        <v>118</v>
      </c>
      <c r="S79" s="197">
        <v>501</v>
      </c>
      <c r="T79" s="197" t="s">
        <v>118</v>
      </c>
      <c r="U79" s="197" t="s">
        <v>118</v>
      </c>
      <c r="V79" s="197" t="s">
        <v>118</v>
      </c>
      <c r="W79" s="197" t="s">
        <v>118</v>
      </c>
      <c r="X79" s="197" t="s">
        <v>118</v>
      </c>
      <c r="Y79" s="197" t="s">
        <v>118</v>
      </c>
      <c r="Z79" s="197" t="s">
        <v>118</v>
      </c>
      <c r="AA79" s="197" t="s">
        <v>118</v>
      </c>
      <c r="AB79" s="197">
        <v>478.13</v>
      </c>
      <c r="AC79" s="197">
        <v>532</v>
      </c>
      <c r="AD79" s="197">
        <v>361.38100000000003</v>
      </c>
      <c r="AE79" s="197">
        <v>1498.42</v>
      </c>
      <c r="AF79" s="197" t="s">
        <v>118</v>
      </c>
      <c r="AG79" s="197">
        <v>235.47970000000001</v>
      </c>
      <c r="AH79" s="197">
        <v>1032</v>
      </c>
      <c r="AI79" s="197" t="s">
        <v>118</v>
      </c>
      <c r="AJ79" s="197" t="s">
        <v>118</v>
      </c>
      <c r="AK79" s="197" t="s">
        <v>118</v>
      </c>
      <c r="AL79" s="197">
        <v>527.43619999999999</v>
      </c>
      <c r="AM79" s="137">
        <v>4396</v>
      </c>
      <c r="AN79" s="149">
        <v>456.69210000000004</v>
      </c>
      <c r="AO79" s="149">
        <v>495.12100000000004</v>
      </c>
      <c r="AP79" s="197">
        <v>492.38101943000004</v>
      </c>
      <c r="AQ79" s="127"/>
      <c r="AR79" s="138">
        <v>482.16623591927504</v>
      </c>
      <c r="AS79" s="123">
        <v>4.5019300147550734E-2</v>
      </c>
    </row>
    <row r="80" spans="1:46" ht="20.100000000000001" hidden="1" customHeight="1" outlineLevel="1">
      <c r="A80" s="119">
        <f t="shared" si="0"/>
        <v>41351</v>
      </c>
      <c r="B80" s="125">
        <f t="shared" si="1"/>
        <v>12</v>
      </c>
      <c r="C80" s="197">
        <v>536.70000000000005</v>
      </c>
      <c r="D80" s="197"/>
      <c r="E80" s="197"/>
      <c r="F80" s="197"/>
      <c r="G80" s="197" t="s">
        <v>118</v>
      </c>
      <c r="H80" s="197" t="s">
        <v>118</v>
      </c>
      <c r="I80" s="197" t="s">
        <v>118</v>
      </c>
      <c r="J80" s="197">
        <v>518.16</v>
      </c>
      <c r="K80" s="197">
        <v>295.44</v>
      </c>
      <c r="L80" s="197" t="s">
        <v>118</v>
      </c>
      <c r="M80" s="197">
        <v>406.83</v>
      </c>
      <c r="N80" s="197">
        <v>589</v>
      </c>
      <c r="O80" s="197"/>
      <c r="P80" s="197" t="s">
        <v>118</v>
      </c>
      <c r="Q80" s="197">
        <v>475.33</v>
      </c>
      <c r="R80" s="197" t="s">
        <v>118</v>
      </c>
      <c r="S80" s="197">
        <v>500</v>
      </c>
      <c r="T80" s="197" t="s">
        <v>118</v>
      </c>
      <c r="U80" s="197" t="s">
        <v>118</v>
      </c>
      <c r="V80" s="197" t="s">
        <v>118</v>
      </c>
      <c r="W80" s="197" t="s">
        <v>118</v>
      </c>
      <c r="X80" s="197" t="s">
        <v>118</v>
      </c>
      <c r="Y80" s="197" t="s">
        <v>118</v>
      </c>
      <c r="Z80" s="197" t="s">
        <v>118</v>
      </c>
      <c r="AA80" s="197" t="s">
        <v>118</v>
      </c>
      <c r="AB80" s="197">
        <v>532.28</v>
      </c>
      <c r="AC80" s="197">
        <v>536</v>
      </c>
      <c r="AD80" s="197">
        <v>370.81440000000003</v>
      </c>
      <c r="AE80" s="197">
        <v>1545.03</v>
      </c>
      <c r="AF80" s="197" t="s">
        <v>118</v>
      </c>
      <c r="AG80" s="197">
        <v>246.82330000000002</v>
      </c>
      <c r="AH80" s="197">
        <v>1090</v>
      </c>
      <c r="AI80" s="197" t="s">
        <v>118</v>
      </c>
      <c r="AJ80" s="197" t="s">
        <v>118</v>
      </c>
      <c r="AK80" s="197" t="s">
        <v>118</v>
      </c>
      <c r="AL80" s="197">
        <v>538.56450000000007</v>
      </c>
      <c r="AM80" s="137">
        <v>4507</v>
      </c>
      <c r="AN80" s="149">
        <v>478.08300000000003</v>
      </c>
      <c r="AO80" s="149">
        <v>532.32029999999997</v>
      </c>
      <c r="AP80" s="197">
        <v>528.45318050999992</v>
      </c>
      <c r="AQ80" s="128"/>
      <c r="AR80" s="138">
        <v>505.79026994117493</v>
      </c>
      <c r="AS80" s="123">
        <v>4.8995620725825972E-2</v>
      </c>
    </row>
    <row r="81" spans="1:45" ht="20.100000000000001" hidden="1" customHeight="1" outlineLevel="1">
      <c r="A81" s="119">
        <f t="shared" si="0"/>
        <v>41358</v>
      </c>
      <c r="B81" s="125">
        <f t="shared" si="1"/>
        <v>13</v>
      </c>
      <c r="C81" s="197">
        <v>546.72</v>
      </c>
      <c r="D81" s="197"/>
      <c r="E81" s="197"/>
      <c r="F81" s="197"/>
      <c r="G81" s="197" t="s">
        <v>118</v>
      </c>
      <c r="H81" s="197" t="s">
        <v>118</v>
      </c>
      <c r="I81" s="197" t="s">
        <v>118</v>
      </c>
      <c r="J81" s="197">
        <v>506.94</v>
      </c>
      <c r="K81" s="197">
        <v>287.64</v>
      </c>
      <c r="L81" s="197" t="s">
        <v>118</v>
      </c>
      <c r="M81" s="197">
        <v>406.83</v>
      </c>
      <c r="N81" s="197">
        <v>611</v>
      </c>
      <c r="O81" s="197"/>
      <c r="P81" s="197" t="s">
        <v>118</v>
      </c>
      <c r="Q81" s="197">
        <v>485.67</v>
      </c>
      <c r="R81" s="197" t="s">
        <v>118</v>
      </c>
      <c r="S81" s="197">
        <v>487</v>
      </c>
      <c r="T81" s="197" t="s">
        <v>118</v>
      </c>
      <c r="U81" s="197" t="s">
        <v>118</v>
      </c>
      <c r="V81" s="197" t="s">
        <v>118</v>
      </c>
      <c r="W81" s="197" t="s">
        <v>118</v>
      </c>
      <c r="X81" s="197" t="s">
        <v>118</v>
      </c>
      <c r="Y81" s="197" t="s">
        <v>118</v>
      </c>
      <c r="Z81" s="197" t="s">
        <v>118</v>
      </c>
      <c r="AA81" s="197" t="s">
        <v>118</v>
      </c>
      <c r="AB81" s="197">
        <v>533.84</v>
      </c>
      <c r="AC81" s="197">
        <v>549</v>
      </c>
      <c r="AD81" s="197">
        <v>353.74040000000002</v>
      </c>
      <c r="AE81" s="197">
        <v>1477.7</v>
      </c>
      <c r="AF81" s="197" t="s">
        <v>118</v>
      </c>
      <c r="AG81" s="197">
        <v>237.62030000000001</v>
      </c>
      <c r="AH81" s="197">
        <v>1050</v>
      </c>
      <c r="AI81" s="197" t="s">
        <v>118</v>
      </c>
      <c r="AJ81" s="197" t="s">
        <v>118</v>
      </c>
      <c r="AK81" s="197" t="s">
        <v>118</v>
      </c>
      <c r="AL81" s="197">
        <v>530.64610000000005</v>
      </c>
      <c r="AM81" s="137">
        <v>4441</v>
      </c>
      <c r="AN81" s="149">
        <v>482.52930000000003</v>
      </c>
      <c r="AO81" s="149">
        <v>531.1902</v>
      </c>
      <c r="AP81" s="197">
        <v>527.72067783</v>
      </c>
      <c r="AQ81" s="127"/>
      <c r="AR81" s="138">
        <v>508.80812267127504</v>
      </c>
      <c r="AS81" s="123">
        <v>5.9666089077812234E-3</v>
      </c>
    </row>
    <row r="82" spans="1:45" ht="20.100000000000001" hidden="1" customHeight="1" outlineLevel="1">
      <c r="A82" s="119">
        <f t="shared" si="0"/>
        <v>41365</v>
      </c>
      <c r="B82" s="125">
        <f t="shared" si="1"/>
        <v>14</v>
      </c>
      <c r="C82" s="197">
        <v>552.88</v>
      </c>
      <c r="D82" s="197"/>
      <c r="E82" s="197"/>
      <c r="F82" s="197"/>
      <c r="G82" s="197" t="s">
        <v>118</v>
      </c>
      <c r="H82" s="197">
        <v>472.54360000000003</v>
      </c>
      <c r="I82" s="197">
        <v>3522.59</v>
      </c>
      <c r="J82" s="197">
        <v>510</v>
      </c>
      <c r="K82" s="197">
        <v>275.40000000000003</v>
      </c>
      <c r="L82" s="197" t="s">
        <v>118</v>
      </c>
      <c r="M82" s="197">
        <v>420.57</v>
      </c>
      <c r="N82" s="197">
        <v>614</v>
      </c>
      <c r="O82" s="197"/>
      <c r="P82" s="197" t="s">
        <v>118</v>
      </c>
      <c r="Q82" s="197">
        <v>492.14</v>
      </c>
      <c r="R82" s="197" t="s">
        <v>118</v>
      </c>
      <c r="S82" s="197">
        <v>484</v>
      </c>
      <c r="T82" s="197" t="s">
        <v>118</v>
      </c>
      <c r="U82" s="197" t="s">
        <v>118</v>
      </c>
      <c r="V82" s="197" t="s">
        <v>118</v>
      </c>
      <c r="W82" s="197" t="s">
        <v>118</v>
      </c>
      <c r="X82" s="197" t="s">
        <v>118</v>
      </c>
      <c r="Y82" s="197" t="s">
        <v>118</v>
      </c>
      <c r="Z82" s="197" t="s">
        <v>118</v>
      </c>
      <c r="AA82" s="197" t="s">
        <v>118</v>
      </c>
      <c r="AB82" s="197">
        <v>501.55</v>
      </c>
      <c r="AC82" s="197">
        <v>546</v>
      </c>
      <c r="AD82" s="197">
        <v>358.69839999999999</v>
      </c>
      <c r="AE82" s="197">
        <v>1500</v>
      </c>
      <c r="AF82" s="197" t="s">
        <v>118</v>
      </c>
      <c r="AG82" s="197">
        <v>229.81970000000001</v>
      </c>
      <c r="AH82" s="197">
        <v>1016</v>
      </c>
      <c r="AI82" s="197" t="s">
        <v>118</v>
      </c>
      <c r="AJ82" s="197" t="s">
        <v>118</v>
      </c>
      <c r="AK82" s="197" t="s">
        <v>118</v>
      </c>
      <c r="AL82" s="197">
        <v>533.57270000000005</v>
      </c>
      <c r="AM82" s="137">
        <v>4463</v>
      </c>
      <c r="AN82" s="149">
        <v>492.25320000000005</v>
      </c>
      <c r="AO82" s="149">
        <v>536.66880000000003</v>
      </c>
      <c r="AP82" s="197">
        <v>533.50196772000004</v>
      </c>
      <c r="AQ82" s="128"/>
      <c r="AR82" s="138">
        <v>513.50943478210002</v>
      </c>
      <c r="AS82" s="123">
        <v>9.2398527093922045E-3</v>
      </c>
    </row>
    <row r="83" spans="1:45" ht="20.100000000000001" hidden="1" customHeight="1" outlineLevel="1">
      <c r="A83" s="119">
        <f t="shared" si="0"/>
        <v>41372</v>
      </c>
      <c r="B83" s="125">
        <f t="shared" si="1"/>
        <v>15</v>
      </c>
      <c r="C83" s="197">
        <v>534.70000000000005</v>
      </c>
      <c r="D83" s="197"/>
      <c r="E83" s="197"/>
      <c r="F83" s="197"/>
      <c r="G83" s="197" t="s">
        <v>118</v>
      </c>
      <c r="H83" s="197">
        <v>473.92600000000004</v>
      </c>
      <c r="I83" s="197">
        <v>3533.308</v>
      </c>
      <c r="J83" s="197">
        <v>516.12</v>
      </c>
      <c r="K83" s="197">
        <v>244.57</v>
      </c>
      <c r="L83" s="197" t="s">
        <v>118</v>
      </c>
      <c r="M83" s="197">
        <v>420.57</v>
      </c>
      <c r="N83" s="197">
        <v>620</v>
      </c>
      <c r="O83" s="197"/>
      <c r="P83" s="197" t="s">
        <v>118</v>
      </c>
      <c r="Q83" s="197">
        <v>492.14</v>
      </c>
      <c r="R83" s="197" t="s">
        <v>118</v>
      </c>
      <c r="S83" s="197">
        <v>491</v>
      </c>
      <c r="T83" s="197" t="s">
        <v>118</v>
      </c>
      <c r="U83" s="197" t="s">
        <v>118</v>
      </c>
      <c r="V83" s="197" t="s">
        <v>118</v>
      </c>
      <c r="W83" s="197" t="s">
        <v>118</v>
      </c>
      <c r="X83" s="197" t="s">
        <v>118</v>
      </c>
      <c r="Y83" s="197" t="s">
        <v>118</v>
      </c>
      <c r="Z83" s="197" t="s">
        <v>118</v>
      </c>
      <c r="AA83" s="197" t="s">
        <v>118</v>
      </c>
      <c r="AB83" s="197">
        <v>497.71000000000004</v>
      </c>
      <c r="AC83" s="197">
        <v>529</v>
      </c>
      <c r="AD83" s="197">
        <v>384.25569999999999</v>
      </c>
      <c r="AE83" s="197">
        <v>1584.72</v>
      </c>
      <c r="AF83" s="197" t="s">
        <v>118</v>
      </c>
      <c r="AG83" s="197">
        <v>246.82860000000002</v>
      </c>
      <c r="AH83" s="197">
        <v>1086</v>
      </c>
      <c r="AI83" s="197" t="s">
        <v>118</v>
      </c>
      <c r="AJ83" s="197" t="s">
        <v>118</v>
      </c>
      <c r="AK83" s="197" t="s">
        <v>118</v>
      </c>
      <c r="AL83" s="197">
        <v>539.9289</v>
      </c>
      <c r="AM83" s="137">
        <v>4509</v>
      </c>
      <c r="AN83" s="149">
        <v>494.4058</v>
      </c>
      <c r="AO83" s="149">
        <v>553.1386</v>
      </c>
      <c r="AP83" s="197">
        <v>548.95095135999998</v>
      </c>
      <c r="AQ83" s="127"/>
      <c r="AR83" s="138">
        <v>523.5820609548</v>
      </c>
      <c r="AS83" s="123">
        <v>1.9615269925808088E-2</v>
      </c>
    </row>
    <row r="84" spans="1:45" ht="20.100000000000001" hidden="1" customHeight="1" outlineLevel="1">
      <c r="A84" s="119">
        <f t="shared" si="0"/>
        <v>41379</v>
      </c>
      <c r="B84" s="125">
        <f t="shared" si="1"/>
        <v>16</v>
      </c>
      <c r="C84" s="197">
        <v>547.46</v>
      </c>
      <c r="D84" s="197"/>
      <c r="E84" s="197"/>
      <c r="F84" s="197"/>
      <c r="G84" s="197" t="s">
        <v>118</v>
      </c>
      <c r="H84" s="197">
        <v>466.80940000000004</v>
      </c>
      <c r="I84" s="197">
        <v>3480.4110000000001</v>
      </c>
      <c r="J84" s="197">
        <v>502.86</v>
      </c>
      <c r="K84" s="197">
        <v>274.61</v>
      </c>
      <c r="L84" s="197" t="s">
        <v>118</v>
      </c>
      <c r="M84" s="197">
        <v>420.57</v>
      </c>
      <c r="N84" s="197">
        <v>624</v>
      </c>
      <c r="O84" s="197"/>
      <c r="P84" s="197" t="s">
        <v>118</v>
      </c>
      <c r="Q84" s="197">
        <v>506.21000000000004</v>
      </c>
      <c r="R84" s="197" t="s">
        <v>118</v>
      </c>
      <c r="S84" s="197">
        <v>480</v>
      </c>
      <c r="T84" s="197" t="s">
        <v>118</v>
      </c>
      <c r="U84" s="197" t="s">
        <v>118</v>
      </c>
      <c r="V84" s="197" t="s">
        <v>118</v>
      </c>
      <c r="W84" s="197" t="s">
        <v>118</v>
      </c>
      <c r="X84" s="197" t="s">
        <v>118</v>
      </c>
      <c r="Y84" s="197" t="s">
        <v>118</v>
      </c>
      <c r="Z84" s="197" t="s">
        <v>118</v>
      </c>
      <c r="AA84" s="197" t="s">
        <v>118</v>
      </c>
      <c r="AB84" s="197">
        <v>508.72</v>
      </c>
      <c r="AC84" s="197">
        <v>535</v>
      </c>
      <c r="AD84" s="197">
        <v>362.2353</v>
      </c>
      <c r="AE84" s="197">
        <v>1488.43</v>
      </c>
      <c r="AF84" s="197" t="s">
        <v>118</v>
      </c>
      <c r="AG84" s="197">
        <v>253.93290000000002</v>
      </c>
      <c r="AH84" s="197">
        <v>1111</v>
      </c>
      <c r="AI84" s="197" t="s">
        <v>118</v>
      </c>
      <c r="AJ84" s="197" t="s">
        <v>118</v>
      </c>
      <c r="AK84" s="197" t="s">
        <v>118</v>
      </c>
      <c r="AL84" s="197">
        <v>554.45080000000007</v>
      </c>
      <c r="AM84" s="137">
        <v>4680</v>
      </c>
      <c r="AN84" s="149">
        <v>489.00810000000001</v>
      </c>
      <c r="AO84" s="149">
        <v>533.97170000000006</v>
      </c>
      <c r="AP84" s="197">
        <v>530.76579532000005</v>
      </c>
      <c r="AQ84" s="128"/>
      <c r="AR84" s="138">
        <v>516.55991922509997</v>
      </c>
      <c r="AS84" s="123">
        <v>-1.34117309460422E-2</v>
      </c>
    </row>
    <row r="85" spans="1:45" ht="20.100000000000001" hidden="1" customHeight="1" outlineLevel="1">
      <c r="A85" s="119">
        <f t="shared" si="0"/>
        <v>41386</v>
      </c>
      <c r="B85" s="125">
        <f t="shared" si="1"/>
        <v>17</v>
      </c>
      <c r="C85" s="197">
        <v>549.1</v>
      </c>
      <c r="D85" s="197"/>
      <c r="E85" s="197"/>
      <c r="F85" s="197"/>
      <c r="G85" s="197" t="s">
        <v>118</v>
      </c>
      <c r="H85" s="197">
        <v>484.01620000000003</v>
      </c>
      <c r="I85" s="197">
        <v>3608.5410000000002</v>
      </c>
      <c r="J85" s="197">
        <v>499.8</v>
      </c>
      <c r="K85" s="197">
        <v>278.10000000000002</v>
      </c>
      <c r="L85" s="197" t="s">
        <v>118</v>
      </c>
      <c r="M85" s="197">
        <v>402.57</v>
      </c>
      <c r="N85" s="197">
        <v>623</v>
      </c>
      <c r="O85" s="197"/>
      <c r="P85" s="197" t="s">
        <v>118</v>
      </c>
      <c r="Q85" s="197">
        <v>503.48</v>
      </c>
      <c r="R85" s="197" t="s">
        <v>118</v>
      </c>
      <c r="S85" s="197">
        <v>481</v>
      </c>
      <c r="T85" s="197" t="s">
        <v>118</v>
      </c>
      <c r="U85" s="197" t="s">
        <v>118</v>
      </c>
      <c r="V85" s="197" t="s">
        <v>118</v>
      </c>
      <c r="W85" s="197" t="s">
        <v>118</v>
      </c>
      <c r="X85" s="197" t="s">
        <v>118</v>
      </c>
      <c r="Y85" s="197" t="s">
        <v>118</v>
      </c>
      <c r="Z85" s="197" t="s">
        <v>118</v>
      </c>
      <c r="AA85" s="197" t="s">
        <v>118</v>
      </c>
      <c r="AB85" s="197">
        <v>506.79</v>
      </c>
      <c r="AC85" s="197">
        <v>522</v>
      </c>
      <c r="AD85" s="197">
        <v>386.29900000000004</v>
      </c>
      <c r="AE85" s="197">
        <v>1597.28</v>
      </c>
      <c r="AF85" s="197" t="s">
        <v>118</v>
      </c>
      <c r="AG85" s="197">
        <v>255.37210000000002</v>
      </c>
      <c r="AH85" s="197">
        <v>1111</v>
      </c>
      <c r="AI85" s="197" t="s">
        <v>118</v>
      </c>
      <c r="AJ85" s="197" t="s">
        <v>118</v>
      </c>
      <c r="AK85" s="197" t="s">
        <v>118</v>
      </c>
      <c r="AL85" s="197">
        <v>547.56590000000006</v>
      </c>
      <c r="AM85" s="137">
        <v>4687</v>
      </c>
      <c r="AN85" s="149">
        <v>498.44210000000004</v>
      </c>
      <c r="AO85" s="149">
        <v>542.49959999999999</v>
      </c>
      <c r="AP85" s="197">
        <v>539.35830024999996</v>
      </c>
      <c r="AQ85" s="127"/>
      <c r="AR85" s="138">
        <v>519.25870171312488</v>
      </c>
      <c r="AS85" s="123">
        <v>5.2245294061401548E-3</v>
      </c>
    </row>
    <row r="86" spans="1:45" ht="20.100000000000001" hidden="1" customHeight="1" outlineLevel="1">
      <c r="A86" s="119">
        <f t="shared" si="0"/>
        <v>41393</v>
      </c>
      <c r="B86" s="125">
        <f t="shared" si="1"/>
        <v>18</v>
      </c>
      <c r="C86" s="197">
        <v>528.81000000000006</v>
      </c>
      <c r="D86" s="197"/>
      <c r="E86" s="197"/>
      <c r="F86" s="197"/>
      <c r="G86" s="197" t="s">
        <v>118</v>
      </c>
      <c r="H86" s="197">
        <v>482.0598</v>
      </c>
      <c r="I86" s="197">
        <v>3593.88</v>
      </c>
      <c r="J86" s="197">
        <v>504.90000000000003</v>
      </c>
      <c r="K86" s="197">
        <v>294.43</v>
      </c>
      <c r="L86" s="197" t="s">
        <v>118</v>
      </c>
      <c r="M86" s="197">
        <v>402.38</v>
      </c>
      <c r="N86" s="197">
        <v>623</v>
      </c>
      <c r="O86" s="197"/>
      <c r="P86" s="197" t="s">
        <v>118</v>
      </c>
      <c r="Q86" s="197">
        <v>514.62</v>
      </c>
      <c r="R86" s="197" t="s">
        <v>118</v>
      </c>
      <c r="S86" s="197">
        <v>479</v>
      </c>
      <c r="T86" s="197" t="s">
        <v>118</v>
      </c>
      <c r="U86" s="197" t="s">
        <v>118</v>
      </c>
      <c r="V86" s="197" t="s">
        <v>118</v>
      </c>
      <c r="W86" s="197" t="s">
        <v>118</v>
      </c>
      <c r="X86" s="197" t="s">
        <v>118</v>
      </c>
      <c r="Y86" s="197" t="s">
        <v>118</v>
      </c>
      <c r="Z86" s="197" t="s">
        <v>118</v>
      </c>
      <c r="AA86" s="197" t="s">
        <v>118</v>
      </c>
      <c r="AB86" s="197">
        <v>506.64</v>
      </c>
      <c r="AC86" s="197">
        <v>535</v>
      </c>
      <c r="AD86" s="197">
        <v>385.3032</v>
      </c>
      <c r="AE86" s="197">
        <v>1597.28</v>
      </c>
      <c r="AF86" s="197" t="s">
        <v>118</v>
      </c>
      <c r="AG86" s="197">
        <v>266.41140000000001</v>
      </c>
      <c r="AH86" s="197">
        <v>1151</v>
      </c>
      <c r="AI86" s="197" t="s">
        <v>118</v>
      </c>
      <c r="AJ86" s="197" t="s">
        <v>118</v>
      </c>
      <c r="AK86" s="197" t="s">
        <v>118</v>
      </c>
      <c r="AL86" s="197">
        <v>557.62250000000006</v>
      </c>
      <c r="AM86" s="137">
        <v>4764</v>
      </c>
      <c r="AN86" s="149">
        <v>529.71180000000004</v>
      </c>
      <c r="AO86" s="149">
        <v>557.70990000000006</v>
      </c>
      <c r="AP86" s="197">
        <v>555.71363546999999</v>
      </c>
      <c r="AQ86" s="128"/>
      <c r="AR86" s="138">
        <v>529.55893211897501</v>
      </c>
      <c r="AS86" s="123">
        <v>1.9836413664071184E-2</v>
      </c>
    </row>
    <row r="87" spans="1:45" ht="20.100000000000001" customHeight="1" collapsed="1">
      <c r="A87" s="119">
        <f t="shared" si="0"/>
        <v>41400</v>
      </c>
      <c r="B87" s="125">
        <f t="shared" si="1"/>
        <v>19</v>
      </c>
      <c r="C87" s="197">
        <v>528.81000000000006</v>
      </c>
      <c r="D87" s="197"/>
      <c r="E87" s="197"/>
      <c r="F87" s="197"/>
      <c r="G87" s="197" t="s">
        <v>118</v>
      </c>
      <c r="H87" s="197">
        <v>487.31420000000003</v>
      </c>
      <c r="I87" s="197">
        <v>3632.28</v>
      </c>
      <c r="J87" s="197">
        <v>487.56</v>
      </c>
      <c r="K87" s="197">
        <v>287.23</v>
      </c>
      <c r="L87" s="197" t="s">
        <v>118</v>
      </c>
      <c r="M87" s="197">
        <v>412.94</v>
      </c>
      <c r="N87" s="197">
        <v>621</v>
      </c>
      <c r="O87" s="197" t="s">
        <v>118</v>
      </c>
      <c r="P87" s="197" t="s">
        <v>118</v>
      </c>
      <c r="Q87" s="197">
        <v>518.46</v>
      </c>
      <c r="R87" s="197" t="s">
        <v>118</v>
      </c>
      <c r="S87" s="197">
        <v>484</v>
      </c>
      <c r="T87" s="197" t="s">
        <v>118</v>
      </c>
      <c r="U87" s="197" t="s">
        <v>118</v>
      </c>
      <c r="V87" s="197" t="s">
        <v>118</v>
      </c>
      <c r="W87" s="197" t="s">
        <v>118</v>
      </c>
      <c r="X87" s="197" t="s">
        <v>118</v>
      </c>
      <c r="Y87" s="197" t="s">
        <v>118</v>
      </c>
      <c r="Z87" s="197" t="s">
        <v>118</v>
      </c>
      <c r="AA87" s="197" t="s">
        <v>118</v>
      </c>
      <c r="AB87" s="197">
        <v>511.78000000000003</v>
      </c>
      <c r="AC87" s="197">
        <v>525</v>
      </c>
      <c r="AD87" s="197">
        <v>372.28790000000004</v>
      </c>
      <c r="AE87" s="197">
        <v>1541.99</v>
      </c>
      <c r="AF87" s="197" t="s">
        <v>118</v>
      </c>
      <c r="AG87" s="197">
        <v>241.97980000000001</v>
      </c>
      <c r="AH87" s="197">
        <v>1045</v>
      </c>
      <c r="AI87" s="197" t="s">
        <v>118</v>
      </c>
      <c r="AJ87" s="197" t="s">
        <v>118</v>
      </c>
      <c r="AK87" s="197" t="s">
        <v>118</v>
      </c>
      <c r="AL87" s="197">
        <v>556.88040000000001</v>
      </c>
      <c r="AM87" s="137">
        <v>4757</v>
      </c>
      <c r="AN87" s="149">
        <v>541.60649999999998</v>
      </c>
      <c r="AO87" s="149">
        <v>576.20240000000001</v>
      </c>
      <c r="AP87" s="197">
        <v>573.73571232999996</v>
      </c>
      <c r="AQ87" s="127"/>
      <c r="AR87" s="138">
        <v>535.86332558252502</v>
      </c>
      <c r="AS87" s="123">
        <v>1.1904989381113174E-2</v>
      </c>
    </row>
    <row r="88" spans="1:45" ht="20.100000000000001" customHeight="1">
      <c r="A88" s="119">
        <f t="shared" si="0"/>
        <v>41407</v>
      </c>
      <c r="B88" s="125">
        <f t="shared" si="1"/>
        <v>20</v>
      </c>
      <c r="C88" s="197">
        <v>523.37</v>
      </c>
      <c r="D88" s="197"/>
      <c r="E88" s="197"/>
      <c r="F88" s="197"/>
      <c r="G88" s="197" t="s">
        <v>118</v>
      </c>
      <c r="H88" s="197">
        <v>488.06570000000005</v>
      </c>
      <c r="I88" s="197">
        <v>3637.7000000000003</v>
      </c>
      <c r="J88" s="197">
        <v>500.82</v>
      </c>
      <c r="K88" s="197">
        <v>239.57</v>
      </c>
      <c r="L88" s="197" t="s">
        <v>118</v>
      </c>
      <c r="M88" s="197">
        <v>422.39</v>
      </c>
      <c r="N88" s="197">
        <v>619</v>
      </c>
      <c r="O88" s="197" t="s">
        <v>118</v>
      </c>
      <c r="P88" s="197" t="s">
        <v>118</v>
      </c>
      <c r="Q88" s="197">
        <v>536.56000000000006</v>
      </c>
      <c r="R88" s="197" t="s">
        <v>118</v>
      </c>
      <c r="S88" s="197">
        <v>484</v>
      </c>
      <c r="T88" s="197" t="s">
        <v>118</v>
      </c>
      <c r="U88" s="197" t="s">
        <v>118</v>
      </c>
      <c r="V88" s="197">
        <v>431.53380000000004</v>
      </c>
      <c r="W88" s="197">
        <v>1490</v>
      </c>
      <c r="X88" s="197" t="s">
        <v>118</v>
      </c>
      <c r="Y88" s="197" t="s">
        <v>118</v>
      </c>
      <c r="Z88" s="197" t="s">
        <v>118</v>
      </c>
      <c r="AA88" s="197" t="s">
        <v>118</v>
      </c>
      <c r="AB88" s="197">
        <v>515.28</v>
      </c>
      <c r="AC88" s="197">
        <v>524</v>
      </c>
      <c r="AD88" s="197">
        <v>356.4393</v>
      </c>
      <c r="AE88" s="197">
        <v>1485.42</v>
      </c>
      <c r="AF88" s="197" t="s">
        <v>118</v>
      </c>
      <c r="AG88" s="197">
        <v>233.57260000000002</v>
      </c>
      <c r="AH88" s="197">
        <v>1012</v>
      </c>
      <c r="AI88" s="197" t="s">
        <v>118</v>
      </c>
      <c r="AJ88" s="197" t="s">
        <v>118</v>
      </c>
      <c r="AK88" s="197" t="s">
        <v>118</v>
      </c>
      <c r="AL88" s="197">
        <v>560.82150000000001</v>
      </c>
      <c r="AM88" s="137">
        <v>4817</v>
      </c>
      <c r="AN88" s="149">
        <v>587.95530000000008</v>
      </c>
      <c r="AO88" s="149">
        <v>586.2165</v>
      </c>
      <c r="AP88" s="197">
        <v>586.34047643999997</v>
      </c>
      <c r="AQ88" s="128"/>
      <c r="AR88" s="138">
        <v>543.93645309670001</v>
      </c>
      <c r="AS88" s="123">
        <v>1.5065646646743147E-2</v>
      </c>
    </row>
    <row r="89" spans="1:45" ht="20.100000000000001" customHeight="1">
      <c r="A89" s="119">
        <f t="shared" si="0"/>
        <v>41414</v>
      </c>
      <c r="B89" s="125">
        <f t="shared" si="1"/>
        <v>21</v>
      </c>
      <c r="C89" s="197">
        <v>515.89</v>
      </c>
      <c r="D89" s="197"/>
      <c r="E89" s="197"/>
      <c r="F89" s="197"/>
      <c r="G89" s="197" t="s">
        <v>118</v>
      </c>
      <c r="H89" s="197">
        <v>474.00570000000005</v>
      </c>
      <c r="I89" s="197">
        <v>3532.92</v>
      </c>
      <c r="J89" s="197">
        <v>499.8</v>
      </c>
      <c r="K89" s="197">
        <v>281.52</v>
      </c>
      <c r="L89" s="197" t="s">
        <v>118</v>
      </c>
      <c r="M89" s="197">
        <v>428.65000000000003</v>
      </c>
      <c r="N89" s="197">
        <v>620</v>
      </c>
      <c r="O89" s="197" t="s">
        <v>118</v>
      </c>
      <c r="P89" s="197" t="s">
        <v>118</v>
      </c>
      <c r="Q89" s="197">
        <v>533.96</v>
      </c>
      <c r="R89" s="197" t="s">
        <v>118</v>
      </c>
      <c r="S89" s="197">
        <v>484</v>
      </c>
      <c r="T89" s="197" t="s">
        <v>118</v>
      </c>
      <c r="U89" s="197" t="s">
        <v>118</v>
      </c>
      <c r="V89" s="197">
        <v>431.53380000000004</v>
      </c>
      <c r="W89" s="197">
        <v>1490</v>
      </c>
      <c r="X89" s="197" t="s">
        <v>118</v>
      </c>
      <c r="Y89" s="197" t="s">
        <v>118</v>
      </c>
      <c r="Z89" s="197" t="s">
        <v>118</v>
      </c>
      <c r="AA89" s="197" t="s">
        <v>118</v>
      </c>
      <c r="AB89" s="197">
        <v>514.96</v>
      </c>
      <c r="AC89" s="197">
        <v>516</v>
      </c>
      <c r="AD89" s="197">
        <v>359.65630000000004</v>
      </c>
      <c r="AE89" s="197">
        <v>1506.77</v>
      </c>
      <c r="AF89" s="197" t="s">
        <v>118</v>
      </c>
      <c r="AG89" s="197">
        <v>251.66630000000001</v>
      </c>
      <c r="AH89" s="197">
        <v>1095</v>
      </c>
      <c r="AI89" s="197" t="s">
        <v>118</v>
      </c>
      <c r="AJ89" s="197" t="s">
        <v>118</v>
      </c>
      <c r="AK89" s="197" t="s">
        <v>118</v>
      </c>
      <c r="AL89" s="197">
        <v>559.17950000000008</v>
      </c>
      <c r="AM89" s="137">
        <v>4798</v>
      </c>
      <c r="AN89" s="149">
        <v>568.11480000000006</v>
      </c>
      <c r="AO89" s="149">
        <v>581.67060000000004</v>
      </c>
      <c r="AP89" s="197">
        <v>580.70407146000002</v>
      </c>
      <c r="AQ89" s="127"/>
      <c r="AR89" s="138">
        <v>542.54994243405008</v>
      </c>
      <c r="AS89" s="123">
        <v>-2.5490305986229922E-3</v>
      </c>
    </row>
    <row r="90" spans="1:45" ht="20.100000000000001" customHeight="1">
      <c r="A90" s="119">
        <f t="shared" si="0"/>
        <v>41421</v>
      </c>
      <c r="B90" s="125">
        <f t="shared" si="1"/>
        <v>22</v>
      </c>
      <c r="C90" s="197">
        <v>515.89</v>
      </c>
      <c r="D90" s="197"/>
      <c r="E90" s="197"/>
      <c r="F90" s="197"/>
      <c r="G90" s="197" t="s">
        <v>118</v>
      </c>
      <c r="H90" s="197">
        <v>485.30040000000002</v>
      </c>
      <c r="I90" s="197">
        <v>3617.54</v>
      </c>
      <c r="J90" s="197">
        <v>494.7</v>
      </c>
      <c r="K90" s="197">
        <v>311.97000000000003</v>
      </c>
      <c r="L90" s="197" t="s">
        <v>118</v>
      </c>
      <c r="M90" s="197">
        <v>440.8</v>
      </c>
      <c r="N90" s="197">
        <v>615</v>
      </c>
      <c r="O90" s="197" t="s">
        <v>118</v>
      </c>
      <c r="P90" s="197" t="s">
        <v>118</v>
      </c>
      <c r="Q90" s="197">
        <v>505.83</v>
      </c>
      <c r="R90" s="197" t="s">
        <v>118</v>
      </c>
      <c r="S90" s="197">
        <v>480</v>
      </c>
      <c r="T90" s="197" t="s">
        <v>118</v>
      </c>
      <c r="U90" s="197" t="s">
        <v>118</v>
      </c>
      <c r="V90" s="197">
        <v>431.53380000000004</v>
      </c>
      <c r="W90" s="197">
        <v>1490</v>
      </c>
      <c r="X90" s="197" t="s">
        <v>118</v>
      </c>
      <c r="Y90" s="197" t="s">
        <v>118</v>
      </c>
      <c r="Z90" s="197" t="s">
        <v>118</v>
      </c>
      <c r="AA90" s="197" t="s">
        <v>118</v>
      </c>
      <c r="AB90" s="197">
        <v>512.4</v>
      </c>
      <c r="AC90" s="197">
        <v>513</v>
      </c>
      <c r="AD90" s="197">
        <v>359.80560000000003</v>
      </c>
      <c r="AE90" s="197">
        <v>1522.6100000000001</v>
      </c>
      <c r="AF90" s="197" t="s">
        <v>118</v>
      </c>
      <c r="AG90" s="197">
        <v>246.62520000000001</v>
      </c>
      <c r="AH90" s="197">
        <v>1074</v>
      </c>
      <c r="AI90" s="197" t="s">
        <v>118</v>
      </c>
      <c r="AJ90" s="197" t="s">
        <v>118</v>
      </c>
      <c r="AK90" s="197" t="s">
        <v>118</v>
      </c>
      <c r="AL90" s="197">
        <v>559.16090000000008</v>
      </c>
      <c r="AM90" s="137">
        <v>4803</v>
      </c>
      <c r="AN90" s="149">
        <v>519.83870000000002</v>
      </c>
      <c r="AO90" s="149">
        <v>578.32590000000005</v>
      </c>
      <c r="AP90" s="197">
        <v>574.15576264000003</v>
      </c>
      <c r="AQ90" s="127"/>
      <c r="AR90" s="138">
        <v>535.92510285020001</v>
      </c>
      <c r="AS90" s="123">
        <v>-1.2210561767141526E-2</v>
      </c>
    </row>
    <row r="91" spans="1:45" ht="20.100000000000001" customHeight="1">
      <c r="A91" s="119">
        <f t="shared" si="0"/>
        <v>41428</v>
      </c>
      <c r="B91" s="125">
        <f t="shared" si="1"/>
        <v>23</v>
      </c>
      <c r="C91" s="197">
        <v>486.86</v>
      </c>
      <c r="D91" s="197"/>
      <c r="E91" s="197"/>
      <c r="F91" s="197"/>
      <c r="G91" s="197" t="s">
        <v>118</v>
      </c>
      <c r="H91" s="197">
        <v>491.7208</v>
      </c>
      <c r="I91" s="197">
        <v>3665.8</v>
      </c>
      <c r="J91" s="197">
        <v>514.08000000000004</v>
      </c>
      <c r="K91" s="197">
        <v>353.52</v>
      </c>
      <c r="L91" s="197" t="s">
        <v>118</v>
      </c>
      <c r="M91" s="197">
        <v>462.03000000000003</v>
      </c>
      <c r="N91" s="197">
        <v>610</v>
      </c>
      <c r="O91" s="197" t="s">
        <v>118</v>
      </c>
      <c r="P91" s="197" t="s">
        <v>118</v>
      </c>
      <c r="Q91" s="197">
        <v>480.73</v>
      </c>
      <c r="R91" s="197" t="s">
        <v>118</v>
      </c>
      <c r="S91" s="197">
        <v>480</v>
      </c>
      <c r="T91" s="197" t="s">
        <v>118</v>
      </c>
      <c r="U91" s="197" t="s">
        <v>118</v>
      </c>
      <c r="V91" s="197">
        <v>431.53380000000004</v>
      </c>
      <c r="W91" s="197">
        <v>1490</v>
      </c>
      <c r="X91" s="197" t="s">
        <v>118</v>
      </c>
      <c r="Y91" s="197" t="s">
        <v>118</v>
      </c>
      <c r="Z91" s="197" t="s">
        <v>118</v>
      </c>
      <c r="AA91" s="197" t="s">
        <v>118</v>
      </c>
      <c r="AB91" s="197">
        <v>523.11</v>
      </c>
      <c r="AC91" s="197">
        <v>518</v>
      </c>
      <c r="AD91" s="197">
        <v>352.6816</v>
      </c>
      <c r="AE91" s="197">
        <v>1507.21</v>
      </c>
      <c r="AF91" s="197" t="s">
        <v>118</v>
      </c>
      <c r="AG91" s="197">
        <v>226.58950000000002</v>
      </c>
      <c r="AH91" s="197">
        <v>1010</v>
      </c>
      <c r="AI91" s="197" t="s">
        <v>118</v>
      </c>
      <c r="AJ91" s="197" t="s">
        <v>118</v>
      </c>
      <c r="AK91" s="197" t="s">
        <v>118</v>
      </c>
      <c r="AL91" s="197">
        <v>567.39580000000001</v>
      </c>
      <c r="AM91" s="137">
        <v>4891</v>
      </c>
      <c r="AN91" s="149">
        <v>502.45310000000001</v>
      </c>
      <c r="AO91" s="149">
        <v>586.50229999999999</v>
      </c>
      <c r="AP91" s="197">
        <v>580.50959203999992</v>
      </c>
      <c r="AQ91" s="127"/>
      <c r="AR91" s="138">
        <v>537.23503682969999</v>
      </c>
      <c r="AS91" s="123">
        <v>2.4442482215021322E-3</v>
      </c>
    </row>
    <row r="92" spans="1:45" s="102" customFormat="1" ht="20.100000000000001" customHeight="1" thickBot="1">
      <c r="A92" s="119">
        <f t="shared" si="0"/>
        <v>41435</v>
      </c>
      <c r="B92" s="125">
        <f t="shared" si="1"/>
        <v>24</v>
      </c>
      <c r="C92" s="197">
        <v>486.86</v>
      </c>
      <c r="D92" s="197"/>
      <c r="E92" s="197"/>
      <c r="F92" s="197"/>
      <c r="G92" s="197" t="s">
        <v>118</v>
      </c>
      <c r="H92" s="197">
        <v>490.03040000000004</v>
      </c>
      <c r="I92" s="197">
        <v>3654.36</v>
      </c>
      <c r="J92" s="197">
        <v>508.98</v>
      </c>
      <c r="K92" s="197">
        <v>262.55</v>
      </c>
      <c r="L92" s="197" t="s">
        <v>118</v>
      </c>
      <c r="M92" s="197">
        <v>476.75</v>
      </c>
      <c r="N92" s="197">
        <v>608</v>
      </c>
      <c r="O92" s="197" t="s">
        <v>118</v>
      </c>
      <c r="P92" s="197" t="s">
        <v>118</v>
      </c>
      <c r="Q92" s="197">
        <v>477.17</v>
      </c>
      <c r="R92" s="197" t="s">
        <v>118</v>
      </c>
      <c r="S92" s="197">
        <v>481</v>
      </c>
      <c r="T92" s="197" t="s">
        <v>118</v>
      </c>
      <c r="U92" s="197" t="s">
        <v>118</v>
      </c>
      <c r="V92" s="197">
        <v>431.53380000000004</v>
      </c>
      <c r="W92" s="197">
        <v>1490</v>
      </c>
      <c r="X92" s="197" t="s">
        <v>118</v>
      </c>
      <c r="Y92" s="197" t="s">
        <v>118</v>
      </c>
      <c r="Z92" s="197" t="s">
        <v>118</v>
      </c>
      <c r="AA92" s="197" t="s">
        <v>118</v>
      </c>
      <c r="AB92" s="197">
        <v>543.72</v>
      </c>
      <c r="AC92" s="197">
        <v>531</v>
      </c>
      <c r="AD92" s="197">
        <v>356.43080000000003</v>
      </c>
      <c r="AE92" s="197">
        <v>1518.65</v>
      </c>
      <c r="AF92" s="197" t="s">
        <v>118</v>
      </c>
      <c r="AG92" s="197">
        <v>222.46800000000002</v>
      </c>
      <c r="AH92" s="197">
        <v>1000</v>
      </c>
      <c r="AI92" s="197" t="s">
        <v>118</v>
      </c>
      <c r="AJ92" s="197" t="s">
        <v>118</v>
      </c>
      <c r="AK92" s="197" t="s">
        <v>118</v>
      </c>
      <c r="AL92" s="197">
        <v>555.48149999999998</v>
      </c>
      <c r="AM92" s="137">
        <v>4819</v>
      </c>
      <c r="AN92" s="149">
        <v>495.89430000000004</v>
      </c>
      <c r="AO92" s="149">
        <v>576.44360000000006</v>
      </c>
      <c r="AP92" s="197">
        <v>570.70043491000001</v>
      </c>
      <c r="AQ92" s="127"/>
      <c r="AR92" s="138">
        <v>532.207792043175</v>
      </c>
      <c r="AS92" s="123">
        <v>-9.3576264425929701E-3</v>
      </c>
    </row>
    <row r="93" spans="1:45" s="102" customFormat="1" ht="20.100000000000001" customHeight="1" thickBot="1">
      <c r="A93" s="119">
        <f t="shared" si="0"/>
        <v>41442</v>
      </c>
      <c r="B93" s="125">
        <f t="shared" si="1"/>
        <v>25</v>
      </c>
      <c r="C93" s="197">
        <v>486.16</v>
      </c>
      <c r="D93" s="197"/>
      <c r="E93" s="197"/>
      <c r="F93" s="197"/>
      <c r="G93" s="197" t="s">
        <v>118</v>
      </c>
      <c r="H93" s="197">
        <v>489.2509</v>
      </c>
      <c r="I93" s="197">
        <v>3649.19</v>
      </c>
      <c r="J93" s="197">
        <v>498.78000000000003</v>
      </c>
      <c r="K93" s="197">
        <v>300.26</v>
      </c>
      <c r="L93" s="197" t="s">
        <v>118</v>
      </c>
      <c r="M93" s="197">
        <v>480.96000000000004</v>
      </c>
      <c r="N93" s="197">
        <v>610</v>
      </c>
      <c r="O93" s="197" t="s">
        <v>118</v>
      </c>
      <c r="P93" s="197" t="s">
        <v>118</v>
      </c>
      <c r="Q93" s="197">
        <v>480.38</v>
      </c>
      <c r="R93" s="197" t="s">
        <v>118</v>
      </c>
      <c r="S93" s="197">
        <v>480</v>
      </c>
      <c r="T93" s="197" t="s">
        <v>118</v>
      </c>
      <c r="U93" s="197" t="s">
        <v>118</v>
      </c>
      <c r="V93" s="197">
        <v>436.46610000000004</v>
      </c>
      <c r="W93" s="197">
        <v>1507.03</v>
      </c>
      <c r="X93" s="197" t="s">
        <v>118</v>
      </c>
      <c r="Y93" s="197" t="s">
        <v>118</v>
      </c>
      <c r="Z93" s="197" t="s">
        <v>118</v>
      </c>
      <c r="AA93" s="197" t="s">
        <v>118</v>
      </c>
      <c r="AB93" s="197">
        <v>535.61</v>
      </c>
      <c r="AC93" s="197">
        <v>523</v>
      </c>
      <c r="AD93" s="197">
        <v>354.3347</v>
      </c>
      <c r="AE93" s="197">
        <v>1516.33</v>
      </c>
      <c r="AF93" s="197" t="s">
        <v>118</v>
      </c>
      <c r="AG93" s="197">
        <v>230.19880000000001</v>
      </c>
      <c r="AH93" s="197">
        <v>1036</v>
      </c>
      <c r="AI93" s="197" t="s">
        <v>118</v>
      </c>
      <c r="AJ93" s="197" t="s">
        <v>118</v>
      </c>
      <c r="AK93" s="197" t="s">
        <v>118</v>
      </c>
      <c r="AL93" s="197">
        <v>551.51260000000002</v>
      </c>
      <c r="AM93" s="122">
        <v>4769</v>
      </c>
      <c r="AN93" s="149">
        <v>500.27880000000005</v>
      </c>
      <c r="AO93" s="149">
        <v>562.96310000000005</v>
      </c>
      <c r="AP93" s="197">
        <v>558.49370941000006</v>
      </c>
      <c r="AQ93" s="127"/>
      <c r="AR93" s="138">
        <v>526.59581292442499</v>
      </c>
      <c r="AS93" s="123">
        <v>-1.0544714306427783E-2</v>
      </c>
    </row>
    <row r="94" spans="1:45" s="102" customFormat="1" ht="20.100000000000001" customHeight="1" thickBot="1">
      <c r="A94" s="119">
        <f t="shared" si="0"/>
        <v>41449</v>
      </c>
      <c r="B94" s="125">
        <f t="shared" si="1"/>
        <v>26</v>
      </c>
      <c r="C94" s="197">
        <v>488.14</v>
      </c>
      <c r="D94" s="197"/>
      <c r="E94" s="197"/>
      <c r="F94" s="197"/>
      <c r="G94" s="197" t="s">
        <v>118</v>
      </c>
      <c r="H94" s="197">
        <v>480.7842</v>
      </c>
      <c r="I94" s="197">
        <v>3586.19</v>
      </c>
      <c r="J94" s="197">
        <v>516.12</v>
      </c>
      <c r="K94" s="197">
        <v>285.53000000000003</v>
      </c>
      <c r="L94" s="197" t="s">
        <v>118</v>
      </c>
      <c r="M94" s="197">
        <v>482.73</v>
      </c>
      <c r="N94" s="197">
        <v>617</v>
      </c>
      <c r="O94" s="197" t="s">
        <v>118</v>
      </c>
      <c r="P94" s="197" t="s">
        <v>118</v>
      </c>
      <c r="Q94" s="197">
        <v>490.04</v>
      </c>
      <c r="R94" s="197" t="s">
        <v>118</v>
      </c>
      <c r="S94" s="197">
        <v>478</v>
      </c>
      <c r="T94" s="197" t="s">
        <v>118</v>
      </c>
      <c r="U94" s="197" t="s">
        <v>118</v>
      </c>
      <c r="V94" s="197">
        <v>436.46610000000004</v>
      </c>
      <c r="W94" s="197">
        <v>1507.03</v>
      </c>
      <c r="X94" s="197" t="s">
        <v>118</v>
      </c>
      <c r="Y94" s="197" t="s">
        <v>118</v>
      </c>
      <c r="Z94" s="197" t="s">
        <v>118</v>
      </c>
      <c r="AA94" s="197" t="s">
        <v>118</v>
      </c>
      <c r="AB94" s="197">
        <v>536.29</v>
      </c>
      <c r="AC94" s="197">
        <v>497</v>
      </c>
      <c r="AD94" s="197">
        <v>349.86959999999999</v>
      </c>
      <c r="AE94" s="197">
        <v>1516.33</v>
      </c>
      <c r="AF94" s="197" t="s">
        <v>118</v>
      </c>
      <c r="AG94" s="197">
        <v>231.18810000000002</v>
      </c>
      <c r="AH94" s="197">
        <v>1036</v>
      </c>
      <c r="AI94" s="197" t="s">
        <v>118</v>
      </c>
      <c r="AJ94" s="197" t="s">
        <v>118</v>
      </c>
      <c r="AK94" s="197" t="s">
        <v>118</v>
      </c>
      <c r="AL94" s="197">
        <v>536.09890000000007</v>
      </c>
      <c r="AM94" s="122">
        <v>4704</v>
      </c>
      <c r="AN94" s="149">
        <v>503.94140000000004</v>
      </c>
      <c r="AO94" s="149">
        <v>577.23980000000006</v>
      </c>
      <c r="AP94" s="197">
        <v>572.01362408</v>
      </c>
      <c r="AQ94" s="127"/>
      <c r="AR94" s="138">
        <v>536.12956491939997</v>
      </c>
      <c r="AS94" s="123">
        <v>1.8104496391700753E-2</v>
      </c>
    </row>
    <row r="95" spans="1:45" s="102" customFormat="1" ht="20.100000000000001" customHeight="1" thickBot="1">
      <c r="A95" s="119">
        <f t="shared" si="0"/>
        <v>41456</v>
      </c>
      <c r="B95" s="125">
        <f t="shared" si="1"/>
        <v>27</v>
      </c>
      <c r="C95" s="197">
        <v>488.14</v>
      </c>
      <c r="D95" s="197"/>
      <c r="E95" s="197"/>
      <c r="F95" s="197"/>
      <c r="G95" s="197" t="s">
        <v>118</v>
      </c>
      <c r="H95" s="197">
        <v>457.64070000000004</v>
      </c>
      <c r="I95" s="197">
        <v>3413.83</v>
      </c>
      <c r="J95" s="197">
        <v>523.26</v>
      </c>
      <c r="K95" s="197">
        <v>250.26000000000002</v>
      </c>
      <c r="L95" s="197" t="s">
        <v>118</v>
      </c>
      <c r="M95" s="197">
        <v>495.22</v>
      </c>
      <c r="N95" s="197">
        <v>617</v>
      </c>
      <c r="O95" s="197" t="s">
        <v>118</v>
      </c>
      <c r="P95" s="197" t="s">
        <v>118</v>
      </c>
      <c r="Q95" s="197">
        <v>478.37</v>
      </c>
      <c r="R95" s="197" t="s">
        <v>118</v>
      </c>
      <c r="S95" s="197">
        <v>484</v>
      </c>
      <c r="T95" s="197" t="s">
        <v>118</v>
      </c>
      <c r="U95" s="197" t="s">
        <v>118</v>
      </c>
      <c r="V95" s="197">
        <v>436.46610000000004</v>
      </c>
      <c r="W95" s="197">
        <v>1507.03</v>
      </c>
      <c r="X95" s="197" t="s">
        <v>118</v>
      </c>
      <c r="Y95" s="197" t="s">
        <v>118</v>
      </c>
      <c r="Z95" s="197" t="s">
        <v>118</v>
      </c>
      <c r="AA95" s="197" t="s">
        <v>118</v>
      </c>
      <c r="AB95" s="197">
        <v>538.86</v>
      </c>
      <c r="AC95" s="197">
        <v>503</v>
      </c>
      <c r="AD95" s="197">
        <v>362.98420000000004</v>
      </c>
      <c r="AE95" s="197">
        <v>1566.93</v>
      </c>
      <c r="AF95" s="197" t="s">
        <v>118</v>
      </c>
      <c r="AG95" s="197">
        <v>233.51560000000001</v>
      </c>
      <c r="AH95" s="197">
        <v>1038</v>
      </c>
      <c r="AI95" s="197" t="s">
        <v>118</v>
      </c>
      <c r="AJ95" s="197" t="s">
        <v>118</v>
      </c>
      <c r="AK95" s="197" t="s">
        <v>118</v>
      </c>
      <c r="AL95" s="197">
        <v>536.64380000000006</v>
      </c>
      <c r="AM95" s="122">
        <v>4669</v>
      </c>
      <c r="AN95" s="149">
        <v>487.94540000000001</v>
      </c>
      <c r="AO95" s="149">
        <v>573.04480000000001</v>
      </c>
      <c r="AP95" s="197">
        <v>566.97721277999995</v>
      </c>
      <c r="AQ95" s="127"/>
      <c r="AR95" s="112">
        <v>533.36140678774211</v>
      </c>
      <c r="AS95" s="123">
        <v>-5.1632260423355447E-3</v>
      </c>
    </row>
    <row r="96" spans="1:45" s="102" customFormat="1" ht="20.100000000000001" customHeight="1" thickBot="1">
      <c r="A96" s="119">
        <f t="shared" si="0"/>
        <v>41463</v>
      </c>
      <c r="B96" s="125">
        <f t="shared" si="1"/>
        <v>28</v>
      </c>
      <c r="C96" s="197">
        <v>484.23</v>
      </c>
      <c r="D96" s="197" t="s">
        <v>118</v>
      </c>
      <c r="E96" s="197" t="s">
        <v>118</v>
      </c>
      <c r="F96" s="197" t="s">
        <v>118</v>
      </c>
      <c r="G96" s="197" t="s">
        <v>118</v>
      </c>
      <c r="H96" s="197">
        <v>493.27160000000003</v>
      </c>
      <c r="I96" s="197">
        <v>3679.13</v>
      </c>
      <c r="J96" s="197">
        <v>516.12</v>
      </c>
      <c r="K96" s="197">
        <v>322.38</v>
      </c>
      <c r="L96" s="197" t="s">
        <v>118</v>
      </c>
      <c r="M96" s="197">
        <v>498.2</v>
      </c>
      <c r="N96" s="197">
        <v>634</v>
      </c>
      <c r="O96" s="197" t="s">
        <v>118</v>
      </c>
      <c r="P96" s="197" t="s">
        <v>118</v>
      </c>
      <c r="Q96" s="197">
        <v>469.78000000000003</v>
      </c>
      <c r="R96" s="197" t="s">
        <v>118</v>
      </c>
      <c r="S96" s="197">
        <v>484</v>
      </c>
      <c r="T96" s="197" t="s">
        <v>118</v>
      </c>
      <c r="U96" s="197" t="s">
        <v>118</v>
      </c>
      <c r="V96" s="197">
        <v>437.41890000000001</v>
      </c>
      <c r="W96" s="197">
        <v>1510.32</v>
      </c>
      <c r="X96" s="197" t="s">
        <v>118</v>
      </c>
      <c r="Y96" s="197" t="s">
        <v>118</v>
      </c>
      <c r="Z96" s="197" t="s">
        <v>118</v>
      </c>
      <c r="AA96" s="197" t="s">
        <v>118</v>
      </c>
      <c r="AB96" s="197">
        <v>556.88</v>
      </c>
      <c r="AC96" s="197">
        <v>515</v>
      </c>
      <c r="AD96" s="197">
        <v>356.37720000000002</v>
      </c>
      <c r="AE96" s="197">
        <v>1538.17</v>
      </c>
      <c r="AF96" s="197" t="s">
        <v>118</v>
      </c>
      <c r="AG96" s="197">
        <v>234.0617</v>
      </c>
      <c r="AH96" s="197">
        <v>1038</v>
      </c>
      <c r="AI96" s="197" t="s">
        <v>118</v>
      </c>
      <c r="AJ96" s="197" t="s">
        <v>118</v>
      </c>
      <c r="AK96" s="197" t="s">
        <v>118</v>
      </c>
      <c r="AL96" s="197">
        <v>542.9348</v>
      </c>
      <c r="AM96" s="122">
        <v>4728</v>
      </c>
      <c r="AN96" s="149">
        <v>476.89980000000003</v>
      </c>
      <c r="AO96" s="149">
        <v>561.21540000000005</v>
      </c>
      <c r="AP96" s="197">
        <v>555.20369772000004</v>
      </c>
      <c r="AQ96" s="127"/>
      <c r="AR96" s="112">
        <v>530.39197112154716</v>
      </c>
      <c r="AS96" s="123">
        <v>-5.5686370979415312E-3</v>
      </c>
    </row>
    <row r="97" spans="1:46" s="102" customFormat="1" ht="20.100000000000001" customHeight="1" thickBot="1">
      <c r="A97" s="119">
        <f t="shared" si="0"/>
        <v>41470</v>
      </c>
      <c r="B97" s="125">
        <f t="shared" si="1"/>
        <v>29</v>
      </c>
      <c r="C97" s="197">
        <v>486.93</v>
      </c>
      <c r="D97" s="197" t="s">
        <v>118</v>
      </c>
      <c r="E97" s="197" t="s">
        <v>118</v>
      </c>
      <c r="F97" s="197" t="s">
        <v>118</v>
      </c>
      <c r="G97" s="197" t="s">
        <v>118</v>
      </c>
      <c r="H97" s="197">
        <v>492.84680000000003</v>
      </c>
      <c r="I97" s="197">
        <v>3675.37</v>
      </c>
      <c r="J97" s="197">
        <v>505.92</v>
      </c>
      <c r="K97" s="197">
        <v>291.72000000000003</v>
      </c>
      <c r="L97" s="197" t="s">
        <v>118</v>
      </c>
      <c r="M97" s="197">
        <v>503.88</v>
      </c>
      <c r="N97" s="197">
        <v>645</v>
      </c>
      <c r="O97" s="197" t="s">
        <v>118</v>
      </c>
      <c r="P97" s="197" t="s">
        <v>118</v>
      </c>
      <c r="Q97" s="197">
        <v>474.09000000000003</v>
      </c>
      <c r="R97" s="197" t="s">
        <v>118</v>
      </c>
      <c r="S97" s="197">
        <v>481</v>
      </c>
      <c r="T97" s="197" t="s">
        <v>118</v>
      </c>
      <c r="U97" s="197" t="s">
        <v>118</v>
      </c>
      <c r="V97" s="197">
        <v>455.64760000000001</v>
      </c>
      <c r="W97" s="197">
        <v>1573.26</v>
      </c>
      <c r="X97" s="197" t="s">
        <v>118</v>
      </c>
      <c r="Y97" s="197" t="s">
        <v>118</v>
      </c>
      <c r="Z97" s="197" t="s">
        <v>118</v>
      </c>
      <c r="AA97" s="197" t="s">
        <v>118</v>
      </c>
      <c r="AB97" s="197">
        <v>547.41999999999996</v>
      </c>
      <c r="AC97" s="197">
        <v>501</v>
      </c>
      <c r="AD97" s="197">
        <v>347.0256</v>
      </c>
      <c r="AE97" s="197">
        <v>1480.53</v>
      </c>
      <c r="AF97" s="197" t="s">
        <v>118</v>
      </c>
      <c r="AG97" s="197">
        <v>234.28580000000002</v>
      </c>
      <c r="AH97" s="197">
        <v>1038</v>
      </c>
      <c r="AI97" s="197" t="s">
        <v>118</v>
      </c>
      <c r="AJ97" s="197" t="s">
        <v>118</v>
      </c>
      <c r="AK97" s="197" t="s">
        <v>118</v>
      </c>
      <c r="AL97" s="197">
        <v>545.20299999999997</v>
      </c>
      <c r="AM97" s="122">
        <v>4718</v>
      </c>
      <c r="AN97" s="149">
        <v>480.53770000000003</v>
      </c>
      <c r="AO97" s="149">
        <v>549.85800000000006</v>
      </c>
      <c r="AP97" s="197">
        <v>544.91546260999996</v>
      </c>
      <c r="AQ97" s="127"/>
      <c r="AR97" s="112">
        <v>526.97417023236767</v>
      </c>
      <c r="AS97" s="123">
        <v>-6.443915208505735E-3</v>
      </c>
    </row>
    <row r="98" spans="1:46" s="102" customFormat="1" ht="20.100000000000001" customHeight="1" thickBot="1">
      <c r="A98" s="119">
        <f t="shared" si="0"/>
        <v>41477</v>
      </c>
      <c r="B98" s="125">
        <f t="shared" si="1"/>
        <v>30</v>
      </c>
      <c r="C98" s="197">
        <v>486.93</v>
      </c>
      <c r="D98" s="197" t="s">
        <v>118</v>
      </c>
      <c r="E98" s="197" t="s">
        <v>118</v>
      </c>
      <c r="F98" s="197" t="s">
        <v>118</v>
      </c>
      <c r="G98" s="197" t="s">
        <v>118</v>
      </c>
      <c r="H98" s="197">
        <v>501.64460000000003</v>
      </c>
      <c r="I98" s="197">
        <v>3740.9500000000003</v>
      </c>
      <c r="J98" s="197">
        <v>530.4</v>
      </c>
      <c r="K98" s="197">
        <v>291.72000000000003</v>
      </c>
      <c r="L98" s="197" t="s">
        <v>118</v>
      </c>
      <c r="M98" s="197">
        <v>498.2</v>
      </c>
      <c r="N98" s="197">
        <v>644</v>
      </c>
      <c r="O98" s="197" t="s">
        <v>118</v>
      </c>
      <c r="P98" s="197" t="s">
        <v>118</v>
      </c>
      <c r="Q98" s="197">
        <v>440.36</v>
      </c>
      <c r="R98" s="197" t="s">
        <v>118</v>
      </c>
      <c r="S98" s="197">
        <v>480</v>
      </c>
      <c r="T98" s="197" t="s">
        <v>118</v>
      </c>
      <c r="U98" s="197" t="s">
        <v>118</v>
      </c>
      <c r="V98" s="197">
        <v>455.64760000000001</v>
      </c>
      <c r="W98" s="197">
        <v>1573.26</v>
      </c>
      <c r="X98" s="197" t="s">
        <v>118</v>
      </c>
      <c r="Y98" s="197" t="s">
        <v>118</v>
      </c>
      <c r="Z98" s="197" t="s">
        <v>118</v>
      </c>
      <c r="AA98" s="197" t="s">
        <v>118</v>
      </c>
      <c r="AB98" s="197">
        <v>550.91999999999996</v>
      </c>
      <c r="AC98" s="197">
        <v>529</v>
      </c>
      <c r="AD98" s="197">
        <v>350.0686</v>
      </c>
      <c r="AE98" s="197">
        <v>1480.53</v>
      </c>
      <c r="AF98" s="197" t="s">
        <v>118</v>
      </c>
      <c r="AG98" s="197">
        <v>227.12380000000002</v>
      </c>
      <c r="AH98" s="197">
        <v>1000</v>
      </c>
      <c r="AI98" s="197" t="s">
        <v>118</v>
      </c>
      <c r="AJ98" s="197" t="s">
        <v>118</v>
      </c>
      <c r="AK98" s="197" t="s">
        <v>118</v>
      </c>
      <c r="AL98" s="197">
        <v>548.23199999999997</v>
      </c>
      <c r="AM98" s="122">
        <v>4706</v>
      </c>
      <c r="AN98" s="149">
        <v>422.92220000000003</v>
      </c>
      <c r="AO98" s="149">
        <v>475.73380000000003</v>
      </c>
      <c r="AP98" s="197">
        <v>471.96833292000002</v>
      </c>
      <c r="AQ98" s="127"/>
      <c r="AR98" s="112">
        <v>489.82358604077433</v>
      </c>
      <c r="AS98" s="123">
        <v>-7.0497922460244888E-2</v>
      </c>
    </row>
    <row r="99" spans="1:46" ht="20.100000000000001" customHeight="1" thickBot="1">
      <c r="A99" s="119">
        <f t="shared" si="0"/>
        <v>41484</v>
      </c>
      <c r="B99" s="125">
        <f t="shared" si="1"/>
        <v>31</v>
      </c>
      <c r="C99" s="197">
        <v>486.93</v>
      </c>
      <c r="D99" s="197" t="s">
        <v>118</v>
      </c>
      <c r="E99" s="197" t="s">
        <v>118</v>
      </c>
      <c r="F99" s="197" t="s">
        <v>118</v>
      </c>
      <c r="G99" s="197" t="s">
        <v>118</v>
      </c>
      <c r="H99" s="197">
        <v>492.33070000000004</v>
      </c>
      <c r="I99" s="197">
        <v>3670.41</v>
      </c>
      <c r="J99" s="197">
        <v>511.02000000000004</v>
      </c>
      <c r="K99" s="197">
        <v>228.19</v>
      </c>
      <c r="L99" s="197" t="s">
        <v>118</v>
      </c>
      <c r="M99" s="197">
        <v>503.67</v>
      </c>
      <c r="N99" s="197">
        <v>646</v>
      </c>
      <c r="O99" s="197" t="s">
        <v>118</v>
      </c>
      <c r="P99" s="197" t="s">
        <v>118</v>
      </c>
      <c r="Q99" s="197">
        <v>428.26</v>
      </c>
      <c r="R99" s="197" t="s">
        <v>118</v>
      </c>
      <c r="S99" s="197">
        <v>478</v>
      </c>
      <c r="T99" s="197" t="s">
        <v>118</v>
      </c>
      <c r="U99" s="197" t="s">
        <v>118</v>
      </c>
      <c r="V99" s="197">
        <v>455.64760000000001</v>
      </c>
      <c r="W99" s="197">
        <v>1573.26</v>
      </c>
      <c r="X99" s="197" t="s">
        <v>118</v>
      </c>
      <c r="Y99" s="197" t="s">
        <v>118</v>
      </c>
      <c r="Z99" s="197" t="s">
        <v>118</v>
      </c>
      <c r="AA99" s="197" t="s">
        <v>118</v>
      </c>
      <c r="AB99" s="197">
        <v>539.04999999999995</v>
      </c>
      <c r="AC99" s="197">
        <v>527</v>
      </c>
      <c r="AD99" s="197">
        <v>372.83390000000003</v>
      </c>
      <c r="AE99" s="197">
        <v>1580.48</v>
      </c>
      <c r="AF99" s="197" t="s">
        <v>118</v>
      </c>
      <c r="AG99" s="197">
        <v>226.64430000000002</v>
      </c>
      <c r="AH99" s="197">
        <v>1000</v>
      </c>
      <c r="AI99" s="197" t="s">
        <v>118</v>
      </c>
      <c r="AJ99" s="197" t="s">
        <v>118</v>
      </c>
      <c r="AK99" s="197" t="s">
        <v>118</v>
      </c>
      <c r="AL99" s="197">
        <v>533.09829999999999</v>
      </c>
      <c r="AM99" s="122">
        <v>4632</v>
      </c>
      <c r="AN99" s="149">
        <v>429.22400000000005</v>
      </c>
      <c r="AO99" s="149">
        <v>475.36690000000004</v>
      </c>
      <c r="AP99" s="197">
        <v>472.07691123000001</v>
      </c>
      <c r="AQ99" s="127"/>
      <c r="AR99" s="112">
        <v>487.5003792701811</v>
      </c>
      <c r="AS99" s="123">
        <v>-4.7429459029763033E-3</v>
      </c>
      <c r="AT99" s="102"/>
    </row>
    <row r="100" spans="1:46" ht="20.100000000000001" customHeight="1" thickBot="1">
      <c r="A100" s="119">
        <f t="shared" si="0"/>
        <v>41491</v>
      </c>
      <c r="B100" s="125">
        <f t="shared" si="1"/>
        <v>32</v>
      </c>
      <c r="C100" s="197">
        <v>478.04</v>
      </c>
      <c r="D100" s="197" t="s">
        <v>118</v>
      </c>
      <c r="E100" s="197" t="s">
        <v>118</v>
      </c>
      <c r="F100" s="197" t="s">
        <v>118</v>
      </c>
      <c r="G100" s="197" t="s">
        <v>118</v>
      </c>
      <c r="H100" s="197">
        <v>486.7758</v>
      </c>
      <c r="I100" s="197">
        <v>3629.88</v>
      </c>
      <c r="J100" s="197">
        <v>524.28</v>
      </c>
      <c r="K100" s="197">
        <v>256.07</v>
      </c>
      <c r="L100" s="197" t="s">
        <v>118</v>
      </c>
      <c r="M100" s="197">
        <v>512.76</v>
      </c>
      <c r="N100" s="197">
        <v>645</v>
      </c>
      <c r="O100" s="197" t="s">
        <v>118</v>
      </c>
      <c r="P100" s="197" t="s">
        <v>118</v>
      </c>
      <c r="Q100" s="197">
        <v>432.88</v>
      </c>
      <c r="R100" s="197" t="s">
        <v>118</v>
      </c>
      <c r="S100" s="197">
        <v>486</v>
      </c>
      <c r="T100" s="197" t="s">
        <v>118</v>
      </c>
      <c r="U100" s="197" t="s">
        <v>118</v>
      </c>
      <c r="V100" s="197">
        <v>455.64760000000001</v>
      </c>
      <c r="W100" s="197">
        <v>1573.26</v>
      </c>
      <c r="X100" s="197" t="s">
        <v>118</v>
      </c>
      <c r="Y100" s="197" t="s">
        <v>118</v>
      </c>
      <c r="Z100" s="197" t="s">
        <v>118</v>
      </c>
      <c r="AA100" s="197" t="s">
        <v>118</v>
      </c>
      <c r="AB100" s="197">
        <v>555.78</v>
      </c>
      <c r="AC100" s="197">
        <v>512</v>
      </c>
      <c r="AD100" s="197">
        <v>375.18690000000004</v>
      </c>
      <c r="AE100" s="197">
        <v>1580.48</v>
      </c>
      <c r="AF100" s="197" t="s">
        <v>118</v>
      </c>
      <c r="AG100" s="197">
        <v>225.59400000000002</v>
      </c>
      <c r="AH100" s="197">
        <v>1000</v>
      </c>
      <c r="AI100" s="197" t="s">
        <v>118</v>
      </c>
      <c r="AJ100" s="197" t="s">
        <v>118</v>
      </c>
      <c r="AK100" s="197" t="s">
        <v>118</v>
      </c>
      <c r="AL100" s="197">
        <v>529.33720000000005</v>
      </c>
      <c r="AM100" s="122">
        <v>4613</v>
      </c>
      <c r="AN100" s="149">
        <v>437.70840000000004</v>
      </c>
      <c r="AO100" s="149">
        <v>493.0197</v>
      </c>
      <c r="AP100" s="197">
        <v>489.07600431000003</v>
      </c>
      <c r="AQ100" s="127"/>
      <c r="AR100" s="112">
        <v>497.33472598643942</v>
      </c>
      <c r="AS100" s="123">
        <v>2.0173003210748108E-2</v>
      </c>
    </row>
    <row r="101" spans="1:46" ht="20.100000000000001" customHeight="1" thickBot="1">
      <c r="A101" s="119">
        <f t="shared" si="0"/>
        <v>41498</v>
      </c>
      <c r="B101" s="125">
        <f t="shared" si="1"/>
        <v>33</v>
      </c>
      <c r="C101" s="197">
        <v>478.04</v>
      </c>
      <c r="D101" s="197" t="s">
        <v>118</v>
      </c>
      <c r="E101" s="197" t="s">
        <v>118</v>
      </c>
      <c r="F101" s="197" t="s">
        <v>118</v>
      </c>
      <c r="G101" s="197" t="s">
        <v>118</v>
      </c>
      <c r="H101" s="197">
        <v>484.3725</v>
      </c>
      <c r="I101" s="197">
        <v>3612.63</v>
      </c>
      <c r="J101" s="197">
        <v>528.36</v>
      </c>
      <c r="K101" s="197">
        <v>231.54</v>
      </c>
      <c r="L101" s="197" t="s">
        <v>118</v>
      </c>
      <c r="M101" s="197">
        <v>512.66</v>
      </c>
      <c r="N101" s="197">
        <v>651</v>
      </c>
      <c r="O101" s="197" t="s">
        <v>118</v>
      </c>
      <c r="P101" s="197" t="s">
        <v>118</v>
      </c>
      <c r="Q101" s="197">
        <v>431.01</v>
      </c>
      <c r="R101" s="197" t="s">
        <v>118</v>
      </c>
      <c r="S101" s="197">
        <v>485</v>
      </c>
      <c r="T101" s="197" t="s">
        <v>118</v>
      </c>
      <c r="U101" s="197" t="s">
        <v>118</v>
      </c>
      <c r="V101" s="197">
        <v>403.08160000000004</v>
      </c>
      <c r="W101" s="197">
        <v>1391.76</v>
      </c>
      <c r="X101" s="197" t="s">
        <v>118</v>
      </c>
      <c r="Y101" s="197" t="s">
        <v>118</v>
      </c>
      <c r="Z101" s="197" t="s">
        <v>118</v>
      </c>
      <c r="AA101" s="197" t="s">
        <v>118</v>
      </c>
      <c r="AB101" s="197">
        <v>529.38</v>
      </c>
      <c r="AC101" s="197">
        <v>529</v>
      </c>
      <c r="AD101" s="197">
        <v>353.50670000000002</v>
      </c>
      <c r="AE101" s="197">
        <v>1486.44</v>
      </c>
      <c r="AF101" s="197" t="s">
        <v>118</v>
      </c>
      <c r="AG101" s="197">
        <v>225.4145</v>
      </c>
      <c r="AH101" s="197">
        <v>1000</v>
      </c>
      <c r="AI101" s="197" t="s">
        <v>118</v>
      </c>
      <c r="AJ101" s="197" t="s">
        <v>118</v>
      </c>
      <c r="AK101" s="197" t="s">
        <v>118</v>
      </c>
      <c r="AL101" s="197">
        <v>511.78370000000001</v>
      </c>
      <c r="AM101" s="122">
        <v>4439</v>
      </c>
      <c r="AN101" s="149">
        <v>430.12330000000003</v>
      </c>
      <c r="AO101" s="149">
        <v>494.25230000000005</v>
      </c>
      <c r="AP101" s="197">
        <v>489.67990230000004</v>
      </c>
      <c r="AQ101" s="127"/>
      <c r="AR101" s="112">
        <v>498.12019508401397</v>
      </c>
      <c r="AS101" s="123">
        <v>1.579357033669071E-3</v>
      </c>
    </row>
    <row r="102" spans="1:46" ht="20.100000000000001" customHeight="1" thickBot="1">
      <c r="A102" s="119">
        <f t="shared" si="0"/>
        <v>41505</v>
      </c>
      <c r="B102" s="125">
        <f t="shared" si="1"/>
        <v>34</v>
      </c>
      <c r="C102" s="197">
        <v>471.61</v>
      </c>
      <c r="D102" s="197" t="s">
        <v>118</v>
      </c>
      <c r="E102" s="197" t="s">
        <v>118</v>
      </c>
      <c r="F102" s="197" t="s">
        <v>118</v>
      </c>
      <c r="G102" s="197" t="s">
        <v>118</v>
      </c>
      <c r="H102" s="197">
        <v>484.3492</v>
      </c>
      <c r="I102" s="197">
        <v>3612.38</v>
      </c>
      <c r="J102" s="197">
        <v>526.32000000000005</v>
      </c>
      <c r="K102" s="197">
        <v>184.13</v>
      </c>
      <c r="L102" s="197" t="s">
        <v>118</v>
      </c>
      <c r="M102" s="197">
        <v>514.97</v>
      </c>
      <c r="N102" s="197">
        <v>657</v>
      </c>
      <c r="O102" s="197" t="s">
        <v>118</v>
      </c>
      <c r="P102" s="197" t="s">
        <v>118</v>
      </c>
      <c r="Q102" s="197">
        <v>420.02</v>
      </c>
      <c r="R102" s="197" t="s">
        <v>118</v>
      </c>
      <c r="S102" s="197">
        <v>490</v>
      </c>
      <c r="T102" s="197" t="s">
        <v>118</v>
      </c>
      <c r="U102" s="197" t="s">
        <v>118</v>
      </c>
      <c r="V102" s="197">
        <v>403.08160000000004</v>
      </c>
      <c r="W102" s="197">
        <v>1391.76</v>
      </c>
      <c r="X102" s="197" t="s">
        <v>118</v>
      </c>
      <c r="Y102" s="197" t="s">
        <v>118</v>
      </c>
      <c r="Z102" s="197" t="s">
        <v>118</v>
      </c>
      <c r="AA102" s="197" t="s">
        <v>118</v>
      </c>
      <c r="AB102" s="197">
        <v>536.6</v>
      </c>
      <c r="AC102" s="197">
        <v>522</v>
      </c>
      <c r="AD102" s="197">
        <v>372.16040000000004</v>
      </c>
      <c r="AE102" s="197">
        <v>1576.45</v>
      </c>
      <c r="AF102" s="197" t="s">
        <v>118</v>
      </c>
      <c r="AG102" s="197">
        <v>289.23849999999999</v>
      </c>
      <c r="AH102" s="197">
        <v>1286</v>
      </c>
      <c r="AI102" s="197" t="s">
        <v>118</v>
      </c>
      <c r="AJ102" s="197" t="s">
        <v>118</v>
      </c>
      <c r="AK102" s="197" t="s">
        <v>118</v>
      </c>
      <c r="AL102" s="197">
        <v>505.85700000000003</v>
      </c>
      <c r="AM102" s="122">
        <v>4406</v>
      </c>
      <c r="AN102" s="149">
        <v>418.75490000000002</v>
      </c>
      <c r="AO102" s="149">
        <v>493.3818</v>
      </c>
      <c r="AP102" s="197">
        <v>488.06090202999997</v>
      </c>
      <c r="AQ102" s="127"/>
      <c r="AR102" s="112">
        <v>502.01382051608385</v>
      </c>
      <c r="AS102" s="123">
        <v>7.8166383746258727E-3</v>
      </c>
    </row>
    <row r="103" spans="1:46" ht="20.100000000000001" customHeight="1" thickBot="1">
      <c r="A103" s="119">
        <f t="shared" si="0"/>
        <v>41512</v>
      </c>
      <c r="B103" s="125">
        <f t="shared" si="1"/>
        <v>35</v>
      </c>
      <c r="C103" s="197">
        <v>468.69</v>
      </c>
      <c r="D103" s="197" t="s">
        <v>118</v>
      </c>
      <c r="E103" s="197" t="s">
        <v>118</v>
      </c>
      <c r="F103" s="197" t="s">
        <v>118</v>
      </c>
      <c r="G103" s="197" t="s">
        <v>118</v>
      </c>
      <c r="H103" s="197">
        <v>472.46970000000005</v>
      </c>
      <c r="I103" s="197">
        <v>3524.32</v>
      </c>
      <c r="J103" s="197">
        <v>525.62</v>
      </c>
      <c r="K103" s="197">
        <v>210.39000000000001</v>
      </c>
      <c r="L103" s="197" t="s">
        <v>118</v>
      </c>
      <c r="M103" s="197">
        <v>514.97</v>
      </c>
      <c r="N103" s="197">
        <v>663</v>
      </c>
      <c r="O103" s="197" t="s">
        <v>118</v>
      </c>
      <c r="P103" s="197" t="s">
        <v>118</v>
      </c>
      <c r="Q103" s="197">
        <v>414.90000000000003</v>
      </c>
      <c r="R103" s="197" t="s">
        <v>118</v>
      </c>
      <c r="S103" s="197">
        <v>495</v>
      </c>
      <c r="T103" s="197" t="s">
        <v>118</v>
      </c>
      <c r="U103" s="197" t="s">
        <v>118</v>
      </c>
      <c r="V103" s="197">
        <v>403.08160000000004</v>
      </c>
      <c r="W103" s="197">
        <v>1391.76</v>
      </c>
      <c r="X103" s="197" t="s">
        <v>118</v>
      </c>
      <c r="Y103" s="197" t="s">
        <v>118</v>
      </c>
      <c r="Z103" s="197" t="s">
        <v>118</v>
      </c>
      <c r="AA103" s="197" t="s">
        <v>118</v>
      </c>
      <c r="AB103" s="197">
        <v>545.43000000000006</v>
      </c>
      <c r="AC103" s="197">
        <v>528</v>
      </c>
      <c r="AD103" s="197">
        <v>369.94990000000001</v>
      </c>
      <c r="AE103" s="197">
        <v>1575.4</v>
      </c>
      <c r="AF103" s="197" t="s">
        <v>118</v>
      </c>
      <c r="AG103" s="197">
        <v>239.70440000000002</v>
      </c>
      <c r="AH103" s="197">
        <v>1064</v>
      </c>
      <c r="AI103" s="197" t="s">
        <v>118</v>
      </c>
      <c r="AJ103" s="197" t="s">
        <v>118</v>
      </c>
      <c r="AK103" s="197" t="s">
        <v>118</v>
      </c>
      <c r="AL103" s="197">
        <v>482.58940000000001</v>
      </c>
      <c r="AM103" s="122">
        <v>4208</v>
      </c>
      <c r="AN103" s="149">
        <v>413.90290000000005</v>
      </c>
      <c r="AO103" s="149">
        <v>478.90750000000003</v>
      </c>
      <c r="AP103" s="197">
        <v>474.27267202000002</v>
      </c>
      <c r="AQ103" s="127"/>
      <c r="AR103" s="112">
        <v>492.338713736052</v>
      </c>
      <c r="AS103" s="123">
        <v>-1.9272590483834895E-2</v>
      </c>
    </row>
    <row r="104" spans="1:46" ht="20.100000000000001" customHeight="1" thickBot="1">
      <c r="A104" s="119">
        <f t="shared" si="0"/>
        <v>41519</v>
      </c>
      <c r="B104" s="125">
        <f t="shared" si="1"/>
        <v>36</v>
      </c>
      <c r="C104" s="197">
        <v>474.42</v>
      </c>
      <c r="D104" s="197" t="s">
        <v>118</v>
      </c>
      <c r="E104" s="197" t="s">
        <v>118</v>
      </c>
      <c r="F104" s="197" t="s">
        <v>118</v>
      </c>
      <c r="G104" s="197" t="s">
        <v>118</v>
      </c>
      <c r="H104" s="197">
        <v>482.64770000000004</v>
      </c>
      <c r="I104" s="197">
        <v>3600</v>
      </c>
      <c r="J104" s="197">
        <v>523.66</v>
      </c>
      <c r="K104" s="197">
        <v>253.48000000000002</v>
      </c>
      <c r="L104" s="197" t="s">
        <v>118</v>
      </c>
      <c r="M104" s="197">
        <v>516.6</v>
      </c>
      <c r="N104" s="197">
        <v>659</v>
      </c>
      <c r="O104" s="197" t="s">
        <v>118</v>
      </c>
      <c r="P104" s="197" t="s">
        <v>118</v>
      </c>
      <c r="Q104" s="197">
        <v>406.75</v>
      </c>
      <c r="R104" s="197" t="s">
        <v>118</v>
      </c>
      <c r="S104" s="197">
        <v>508</v>
      </c>
      <c r="T104" s="197" t="s">
        <v>118</v>
      </c>
      <c r="U104" s="197" t="s">
        <v>118</v>
      </c>
      <c r="V104" s="197">
        <v>403.08160000000004</v>
      </c>
      <c r="W104" s="197">
        <v>1391.76</v>
      </c>
      <c r="X104" s="197" t="s">
        <v>118</v>
      </c>
      <c r="Y104" s="197" t="s">
        <v>118</v>
      </c>
      <c r="Z104" s="197" t="s">
        <v>118</v>
      </c>
      <c r="AA104" s="197" t="s">
        <v>118</v>
      </c>
      <c r="AB104" s="197">
        <v>536.07000000000005</v>
      </c>
      <c r="AC104" s="197">
        <v>528</v>
      </c>
      <c r="AD104" s="197">
        <v>368.67650000000003</v>
      </c>
      <c r="AE104" s="197">
        <v>1576.45</v>
      </c>
      <c r="AF104" s="197" t="s">
        <v>118</v>
      </c>
      <c r="AG104" s="197">
        <v>232.7261</v>
      </c>
      <c r="AH104" s="197">
        <v>1036</v>
      </c>
      <c r="AI104" s="197" t="s">
        <v>118</v>
      </c>
      <c r="AJ104" s="197" t="s">
        <v>118</v>
      </c>
      <c r="AK104" s="197" t="s">
        <v>118</v>
      </c>
      <c r="AL104" s="197">
        <v>471.99790000000002</v>
      </c>
      <c r="AM104" s="122">
        <v>4121</v>
      </c>
      <c r="AN104" s="149">
        <v>410.42920000000004</v>
      </c>
      <c r="AO104" s="149">
        <v>473.21750000000003</v>
      </c>
      <c r="AP104" s="197">
        <v>468.74069421000002</v>
      </c>
      <c r="AQ104" s="127"/>
      <c r="AR104" s="112">
        <v>487.4805116511688</v>
      </c>
      <c r="AS104" s="123">
        <v>-9.86760120490493E-3</v>
      </c>
    </row>
    <row r="105" spans="1:46" ht="20.100000000000001" customHeight="1" thickBot="1">
      <c r="A105" s="119">
        <f t="shared" si="0"/>
        <v>41526</v>
      </c>
      <c r="B105" s="125">
        <f t="shared" si="1"/>
        <v>37</v>
      </c>
      <c r="C105" s="197">
        <v>478.81</v>
      </c>
      <c r="D105" s="197" t="s">
        <v>118</v>
      </c>
      <c r="E105" s="197" t="s">
        <v>118</v>
      </c>
      <c r="F105" s="197" t="s">
        <v>118</v>
      </c>
      <c r="G105" s="197" t="s">
        <v>118</v>
      </c>
      <c r="H105" s="197">
        <v>491.55020000000002</v>
      </c>
      <c r="I105" s="197">
        <v>3666.08</v>
      </c>
      <c r="J105" s="197">
        <v>525.20000000000005</v>
      </c>
      <c r="K105" s="197">
        <v>212.33</v>
      </c>
      <c r="L105" s="197" t="s">
        <v>118</v>
      </c>
      <c r="M105" s="197">
        <v>517.5</v>
      </c>
      <c r="N105" s="197">
        <v>655</v>
      </c>
      <c r="O105" s="197" t="s">
        <v>118</v>
      </c>
      <c r="P105" s="197" t="s">
        <v>118</v>
      </c>
      <c r="Q105" s="197">
        <v>398.71000000000004</v>
      </c>
      <c r="R105" s="197" t="s">
        <v>118</v>
      </c>
      <c r="S105" s="197">
        <v>501</v>
      </c>
      <c r="T105" s="197" t="s">
        <v>118</v>
      </c>
      <c r="U105" s="197" t="s">
        <v>118</v>
      </c>
      <c r="V105" s="197">
        <v>403.08160000000004</v>
      </c>
      <c r="W105" s="197">
        <v>1391.76</v>
      </c>
      <c r="X105" s="197" t="s">
        <v>118</v>
      </c>
      <c r="Y105" s="197" t="s">
        <v>118</v>
      </c>
      <c r="Z105" s="197" t="s">
        <v>118</v>
      </c>
      <c r="AA105" s="197" t="s">
        <v>118</v>
      </c>
      <c r="AB105" s="197">
        <v>532.96</v>
      </c>
      <c r="AC105" s="197">
        <v>523</v>
      </c>
      <c r="AD105" s="197">
        <v>371.58010000000002</v>
      </c>
      <c r="AE105" s="197">
        <v>1576.45</v>
      </c>
      <c r="AF105" s="197" t="s">
        <v>118</v>
      </c>
      <c r="AG105" s="197">
        <v>224.17180000000002</v>
      </c>
      <c r="AH105" s="197">
        <v>1002</v>
      </c>
      <c r="AI105" s="197" t="s">
        <v>118</v>
      </c>
      <c r="AJ105" s="197" t="s">
        <v>118</v>
      </c>
      <c r="AK105" s="197" t="s">
        <v>118</v>
      </c>
      <c r="AL105" s="197">
        <v>454.09640000000002</v>
      </c>
      <c r="AM105" s="122">
        <v>3953</v>
      </c>
      <c r="AN105" s="149">
        <v>402.77960000000002</v>
      </c>
      <c r="AO105" s="149">
        <v>468.30690000000004</v>
      </c>
      <c r="AP105" s="197">
        <v>463.63480351000004</v>
      </c>
      <c r="AQ105" s="127"/>
      <c r="AR105" s="112">
        <v>482.72412146771319</v>
      </c>
      <c r="AS105" s="123">
        <v>-9.7570878625383717E-3</v>
      </c>
    </row>
    <row r="106" spans="1:46" ht="20.100000000000001" customHeight="1" thickBot="1">
      <c r="A106" s="119">
        <f t="shared" si="0"/>
        <v>41533</v>
      </c>
      <c r="B106" s="125">
        <f t="shared" si="1"/>
        <v>38</v>
      </c>
      <c r="C106" s="197">
        <v>462.94</v>
      </c>
      <c r="D106" s="197" t="s">
        <v>118</v>
      </c>
      <c r="E106" s="197" t="s">
        <v>118</v>
      </c>
      <c r="F106" s="197" t="s">
        <v>118</v>
      </c>
      <c r="G106" s="197" t="s">
        <v>118</v>
      </c>
      <c r="H106" s="197">
        <v>500.91820000000001</v>
      </c>
      <c r="I106" s="197">
        <v>3735.44</v>
      </c>
      <c r="J106" s="197">
        <v>533.34</v>
      </c>
      <c r="K106" s="197">
        <v>187.18</v>
      </c>
      <c r="L106" s="197" t="s">
        <v>118</v>
      </c>
      <c r="M106" s="197">
        <v>515.77</v>
      </c>
      <c r="N106" s="197">
        <v>655</v>
      </c>
      <c r="O106" s="197" t="s">
        <v>118</v>
      </c>
      <c r="P106" s="197" t="s">
        <v>118</v>
      </c>
      <c r="Q106" s="197">
        <v>396.3</v>
      </c>
      <c r="R106" s="197" t="s">
        <v>118</v>
      </c>
      <c r="S106" s="197">
        <v>504</v>
      </c>
      <c r="T106" s="197" t="s">
        <v>118</v>
      </c>
      <c r="U106" s="197" t="s">
        <v>118</v>
      </c>
      <c r="V106" s="197">
        <v>463.85830000000004</v>
      </c>
      <c r="W106" s="197">
        <v>1601.6100000000001</v>
      </c>
      <c r="X106" s="197" t="s">
        <v>118</v>
      </c>
      <c r="Y106" s="197" t="s">
        <v>118</v>
      </c>
      <c r="Z106" s="197" t="s">
        <v>118</v>
      </c>
      <c r="AA106" s="197" t="s">
        <v>118</v>
      </c>
      <c r="AB106" s="197">
        <v>525.91999999999996</v>
      </c>
      <c r="AC106" s="197">
        <v>539</v>
      </c>
      <c r="AD106" s="197">
        <v>360.81950000000001</v>
      </c>
      <c r="AE106" s="197">
        <v>1520.72</v>
      </c>
      <c r="AF106" s="197" t="s">
        <v>118</v>
      </c>
      <c r="AG106" s="197">
        <v>239.8879</v>
      </c>
      <c r="AH106" s="197">
        <v>1071</v>
      </c>
      <c r="AI106" s="197" t="s">
        <v>118</v>
      </c>
      <c r="AJ106" s="197" t="s">
        <v>118</v>
      </c>
      <c r="AK106" s="197" t="s">
        <v>118</v>
      </c>
      <c r="AL106" s="197">
        <v>436.6268</v>
      </c>
      <c r="AM106" s="122">
        <v>3769</v>
      </c>
      <c r="AN106" s="149">
        <v>396.42200000000003</v>
      </c>
      <c r="AO106" s="149">
        <v>461.78040000000004</v>
      </c>
      <c r="AP106" s="197">
        <v>457.12034608000005</v>
      </c>
      <c r="AQ106" s="127"/>
      <c r="AR106" s="112">
        <v>480.83278805626452</v>
      </c>
      <c r="AS106" s="123">
        <v>-3.9180420603348587E-3</v>
      </c>
    </row>
    <row r="107" spans="1:46" ht="20.100000000000001" customHeight="1" thickBot="1">
      <c r="A107" s="119">
        <f t="shared" si="0"/>
        <v>41540</v>
      </c>
      <c r="B107" s="125">
        <f t="shared" si="1"/>
        <v>39</v>
      </c>
      <c r="C107" s="197">
        <v>465.89</v>
      </c>
      <c r="D107" s="197" t="s">
        <v>118</v>
      </c>
      <c r="E107" s="197" t="s">
        <v>118</v>
      </c>
      <c r="F107" s="197" t="s">
        <v>118</v>
      </c>
      <c r="G107" s="197" t="s">
        <v>118</v>
      </c>
      <c r="H107" s="197">
        <v>487.54810000000003</v>
      </c>
      <c r="I107" s="197">
        <v>3635.82</v>
      </c>
      <c r="J107" s="197">
        <v>531.20000000000005</v>
      </c>
      <c r="K107" s="197">
        <v>200.38</v>
      </c>
      <c r="L107" s="197" t="s">
        <v>118</v>
      </c>
      <c r="M107" s="197">
        <v>513.85</v>
      </c>
      <c r="N107" s="197">
        <v>652</v>
      </c>
      <c r="O107" s="197" t="s">
        <v>118</v>
      </c>
      <c r="P107" s="197" t="s">
        <v>118</v>
      </c>
      <c r="Q107" s="197">
        <v>391.26</v>
      </c>
      <c r="R107" s="197" t="s">
        <v>118</v>
      </c>
      <c r="S107" s="197">
        <v>509</v>
      </c>
      <c r="T107" s="197" t="s">
        <v>118</v>
      </c>
      <c r="U107" s="197" t="s">
        <v>118</v>
      </c>
      <c r="V107" s="197">
        <v>463.85830000000004</v>
      </c>
      <c r="W107" s="197">
        <v>1601.6100000000001</v>
      </c>
      <c r="X107" s="197" t="s">
        <v>118</v>
      </c>
      <c r="Y107" s="197" t="s">
        <v>118</v>
      </c>
      <c r="Z107" s="197" t="s">
        <v>118</v>
      </c>
      <c r="AA107" s="197" t="s">
        <v>118</v>
      </c>
      <c r="AB107" s="197">
        <v>525.91999999999996</v>
      </c>
      <c r="AC107" s="197">
        <v>538</v>
      </c>
      <c r="AD107" s="197">
        <v>351.19140000000004</v>
      </c>
      <c r="AE107" s="197">
        <v>1484.22</v>
      </c>
      <c r="AF107" s="197" t="s">
        <v>118</v>
      </c>
      <c r="AG107" s="197">
        <v>239.73140000000001</v>
      </c>
      <c r="AH107" s="197">
        <v>1071</v>
      </c>
      <c r="AI107" s="197" t="s">
        <v>118</v>
      </c>
      <c r="AJ107" s="197" t="s">
        <v>118</v>
      </c>
      <c r="AK107" s="197" t="s">
        <v>118</v>
      </c>
      <c r="AL107" s="197">
        <v>418.29910000000001</v>
      </c>
      <c r="AM107" s="122">
        <v>3618</v>
      </c>
      <c r="AN107" s="149">
        <v>399.26960000000003</v>
      </c>
      <c r="AO107" s="149">
        <v>460.44890000000004</v>
      </c>
      <c r="AP107" s="197">
        <v>456.08681591000004</v>
      </c>
      <c r="AQ107" s="127"/>
      <c r="AR107" s="112">
        <v>478.90192566646334</v>
      </c>
      <c r="AS107" s="123">
        <v>-4.0156629035357216E-3</v>
      </c>
    </row>
    <row r="108" spans="1:46" ht="20.100000000000001" customHeight="1" thickBot="1">
      <c r="A108" s="119">
        <f t="shared" si="0"/>
        <v>41547</v>
      </c>
      <c r="B108" s="125">
        <f t="shared" si="1"/>
        <v>40</v>
      </c>
      <c r="C108" s="197">
        <v>479.89</v>
      </c>
      <c r="D108" s="197" t="s">
        <v>118</v>
      </c>
      <c r="E108" s="197" t="s">
        <v>118</v>
      </c>
      <c r="F108" s="197" t="s">
        <v>118</v>
      </c>
      <c r="G108" s="197" t="s">
        <v>118</v>
      </c>
      <c r="H108" s="197">
        <v>479.90070000000003</v>
      </c>
      <c r="I108" s="197">
        <v>3579.4700000000003</v>
      </c>
      <c r="J108" s="197">
        <v>519.66</v>
      </c>
      <c r="K108" s="197">
        <v>200.38</v>
      </c>
      <c r="L108" s="197" t="s">
        <v>118</v>
      </c>
      <c r="M108" s="197">
        <v>520.18000000000006</v>
      </c>
      <c r="N108" s="197">
        <v>648</v>
      </c>
      <c r="O108" s="197" t="s">
        <v>118</v>
      </c>
      <c r="P108" s="197" t="s">
        <v>118</v>
      </c>
      <c r="Q108" s="197">
        <v>399.87</v>
      </c>
      <c r="R108" s="197" t="s">
        <v>118</v>
      </c>
      <c r="S108" s="197">
        <v>525</v>
      </c>
      <c r="T108" s="197" t="s">
        <v>118</v>
      </c>
      <c r="U108" s="197" t="s">
        <v>118</v>
      </c>
      <c r="V108" s="197">
        <v>463.85830000000004</v>
      </c>
      <c r="W108" s="197">
        <v>1601.6100000000001</v>
      </c>
      <c r="X108" s="197" t="s">
        <v>118</v>
      </c>
      <c r="Y108" s="197" t="s">
        <v>118</v>
      </c>
      <c r="Z108" s="197" t="s">
        <v>118</v>
      </c>
      <c r="AA108" s="197" t="s">
        <v>118</v>
      </c>
      <c r="AB108" s="197">
        <v>512.9</v>
      </c>
      <c r="AC108" s="197">
        <v>540</v>
      </c>
      <c r="AD108" s="197">
        <v>351.93850000000003</v>
      </c>
      <c r="AE108" s="197">
        <v>1484.22</v>
      </c>
      <c r="AF108" s="197" t="s">
        <v>118</v>
      </c>
      <c r="AG108" s="197">
        <v>243.57570000000001</v>
      </c>
      <c r="AH108" s="197">
        <v>1083</v>
      </c>
      <c r="AI108" s="197" t="s">
        <v>118</v>
      </c>
      <c r="AJ108" s="197" t="s">
        <v>118</v>
      </c>
      <c r="AK108" s="197" t="s">
        <v>118</v>
      </c>
      <c r="AL108" s="197">
        <v>406.37300000000005</v>
      </c>
      <c r="AM108" s="122">
        <v>3518</v>
      </c>
      <c r="AN108" s="149">
        <v>397.31190000000004</v>
      </c>
      <c r="AO108" s="149">
        <v>458.62010000000004</v>
      </c>
      <c r="AP108" s="197">
        <v>454.24882534000005</v>
      </c>
      <c r="AQ108" s="127"/>
      <c r="AR108" s="112">
        <v>477.65588863250707</v>
      </c>
      <c r="AS108" s="123">
        <v>-2.6018626511518095E-3</v>
      </c>
    </row>
    <row r="109" spans="1:46" ht="20.100000000000001" customHeight="1" thickBot="1">
      <c r="A109" s="119">
        <f t="shared" si="0"/>
        <v>41554</v>
      </c>
      <c r="B109" s="125">
        <f t="shared" si="1"/>
        <v>41</v>
      </c>
      <c r="C109" s="197">
        <v>481.54</v>
      </c>
      <c r="D109" s="197" t="s">
        <v>118</v>
      </c>
      <c r="E109" s="197" t="s">
        <v>118</v>
      </c>
      <c r="F109" s="197" t="s">
        <v>118</v>
      </c>
      <c r="G109" s="197" t="s">
        <v>118</v>
      </c>
      <c r="H109" s="197">
        <v>486.38810000000001</v>
      </c>
      <c r="I109" s="197">
        <v>3628.2400000000002</v>
      </c>
      <c r="J109" s="197">
        <v>538.14</v>
      </c>
      <c r="K109" s="197">
        <v>208.4</v>
      </c>
      <c r="L109" s="197" t="s">
        <v>118</v>
      </c>
      <c r="M109" s="197">
        <v>525.57000000000005</v>
      </c>
      <c r="N109" s="197">
        <v>646</v>
      </c>
      <c r="O109" s="197" t="s">
        <v>118</v>
      </c>
      <c r="P109" s="197" t="s">
        <v>118</v>
      </c>
      <c r="Q109" s="197">
        <v>402.91</v>
      </c>
      <c r="R109" s="197" t="s">
        <v>118</v>
      </c>
      <c r="S109" s="197">
        <v>535</v>
      </c>
      <c r="T109" s="197" t="s">
        <v>118</v>
      </c>
      <c r="U109" s="197" t="s">
        <v>118</v>
      </c>
      <c r="V109" s="197">
        <v>463.85830000000004</v>
      </c>
      <c r="W109" s="197">
        <v>1601.6100000000001</v>
      </c>
      <c r="X109" s="197" t="s">
        <v>118</v>
      </c>
      <c r="Y109" s="197" t="s">
        <v>118</v>
      </c>
      <c r="Z109" s="197" t="s">
        <v>118</v>
      </c>
      <c r="AA109" s="197" t="s">
        <v>118</v>
      </c>
      <c r="AB109" s="197">
        <v>505.82</v>
      </c>
      <c r="AC109" s="197">
        <v>525</v>
      </c>
      <c r="AD109" s="197">
        <v>353.69370000000004</v>
      </c>
      <c r="AE109" s="197">
        <v>1484.22</v>
      </c>
      <c r="AF109" s="197" t="s">
        <v>118</v>
      </c>
      <c r="AG109" s="197">
        <v>231.29490000000001</v>
      </c>
      <c r="AH109" s="197">
        <v>1028</v>
      </c>
      <c r="AI109" s="197" t="s">
        <v>118</v>
      </c>
      <c r="AJ109" s="197" t="s">
        <v>118</v>
      </c>
      <c r="AK109" s="197">
        <v>397.64</v>
      </c>
      <c r="AL109" s="197">
        <v>400.79390000000001</v>
      </c>
      <c r="AM109" s="122">
        <v>3505</v>
      </c>
      <c r="AN109" s="149">
        <v>396.21480000000003</v>
      </c>
      <c r="AO109" s="149">
        <v>456.80290000000002</v>
      </c>
      <c r="AP109" s="197">
        <v>452.48296847</v>
      </c>
      <c r="AQ109" s="127"/>
      <c r="AR109" s="112">
        <v>476.980647117172</v>
      </c>
      <c r="AS109" s="123">
        <v>-1.413656842519484E-3</v>
      </c>
    </row>
    <row r="110" spans="1:46" ht="20.100000000000001" customHeight="1" thickBot="1">
      <c r="A110" s="119">
        <f t="shared" si="0"/>
        <v>41561</v>
      </c>
      <c r="B110" s="125">
        <f t="shared" si="1"/>
        <v>42</v>
      </c>
      <c r="C110" s="197">
        <v>497.87</v>
      </c>
      <c r="D110" s="197" t="s">
        <v>118</v>
      </c>
      <c r="E110" s="197" t="s">
        <v>118</v>
      </c>
      <c r="F110" s="197" t="s">
        <v>118</v>
      </c>
      <c r="G110" s="197" t="s">
        <v>118</v>
      </c>
      <c r="H110" s="197">
        <v>509.39980000000003</v>
      </c>
      <c r="I110" s="197">
        <v>3799.54</v>
      </c>
      <c r="J110" s="197">
        <v>521.89</v>
      </c>
      <c r="K110" s="197">
        <v>208.4</v>
      </c>
      <c r="L110" s="197" t="s">
        <v>118</v>
      </c>
      <c r="M110" s="197">
        <v>494.69</v>
      </c>
      <c r="N110" s="197">
        <v>621</v>
      </c>
      <c r="O110" s="197" t="s">
        <v>118</v>
      </c>
      <c r="P110" s="197" t="s">
        <v>118</v>
      </c>
      <c r="Q110" s="197">
        <v>402.02</v>
      </c>
      <c r="R110" s="197" t="s">
        <v>118</v>
      </c>
      <c r="S110" s="197">
        <v>549</v>
      </c>
      <c r="T110" s="197" t="s">
        <v>118</v>
      </c>
      <c r="U110" s="197" t="s">
        <v>118</v>
      </c>
      <c r="V110" s="197">
        <v>431.9914</v>
      </c>
      <c r="W110" s="197">
        <v>1491.58</v>
      </c>
      <c r="X110" s="197" t="s">
        <v>118</v>
      </c>
      <c r="Y110" s="197" t="s">
        <v>118</v>
      </c>
      <c r="Z110" s="197" t="s">
        <v>118</v>
      </c>
      <c r="AA110" s="197" t="s">
        <v>118</v>
      </c>
      <c r="AB110" s="197">
        <v>509.22</v>
      </c>
      <c r="AC110" s="197">
        <v>465</v>
      </c>
      <c r="AD110" s="197">
        <v>352.26</v>
      </c>
      <c r="AE110" s="197">
        <v>1472.93</v>
      </c>
      <c r="AF110" s="197" t="s">
        <v>118</v>
      </c>
      <c r="AG110" s="197">
        <v>230.9015</v>
      </c>
      <c r="AH110" s="197">
        <v>1028</v>
      </c>
      <c r="AI110" s="197" t="s">
        <v>118</v>
      </c>
      <c r="AJ110" s="197" t="s">
        <v>118</v>
      </c>
      <c r="AK110" s="197">
        <v>397.64</v>
      </c>
      <c r="AL110" s="197">
        <v>391.04490000000004</v>
      </c>
      <c r="AM110" s="122">
        <v>3433</v>
      </c>
      <c r="AN110" s="149">
        <v>398.20330000000001</v>
      </c>
      <c r="AO110" s="149">
        <v>467.0643</v>
      </c>
      <c r="AP110" s="197">
        <v>462.15451069999995</v>
      </c>
      <c r="AQ110" s="127"/>
      <c r="AR110" s="112">
        <v>473.97385566443432</v>
      </c>
      <c r="AS110" s="123">
        <v>-6.3038017808698665E-3</v>
      </c>
    </row>
    <row r="111" spans="1:46" ht="20.100000000000001" customHeight="1" thickBot="1">
      <c r="A111" s="119">
        <f t="shared" si="0"/>
        <v>41568</v>
      </c>
      <c r="B111" s="125">
        <f t="shared" si="1"/>
        <v>43</v>
      </c>
      <c r="C111" s="197">
        <v>480.58</v>
      </c>
      <c r="D111" s="197" t="s">
        <v>118</v>
      </c>
      <c r="E111" s="197" t="s">
        <v>118</v>
      </c>
      <c r="F111" s="197" t="s">
        <v>118</v>
      </c>
      <c r="G111" s="197" t="s">
        <v>118</v>
      </c>
      <c r="H111" s="197">
        <v>486.84300000000002</v>
      </c>
      <c r="I111" s="197">
        <v>3631.48</v>
      </c>
      <c r="J111" s="197">
        <v>518.95000000000005</v>
      </c>
      <c r="K111" s="197">
        <v>303.95999999999998</v>
      </c>
      <c r="L111" s="197" t="s">
        <v>118</v>
      </c>
      <c r="M111" s="197">
        <v>490.71000000000004</v>
      </c>
      <c r="N111" s="197">
        <v>621</v>
      </c>
      <c r="O111" s="197" t="s">
        <v>118</v>
      </c>
      <c r="P111" s="197" t="s">
        <v>118</v>
      </c>
      <c r="Q111" s="197">
        <v>406.04</v>
      </c>
      <c r="R111" s="197" t="s">
        <v>118</v>
      </c>
      <c r="S111" s="197">
        <v>552</v>
      </c>
      <c r="T111" s="197" t="s">
        <v>118</v>
      </c>
      <c r="U111" s="197" t="s">
        <v>118</v>
      </c>
      <c r="V111" s="197">
        <v>431.9914</v>
      </c>
      <c r="W111" s="197">
        <v>1491.58</v>
      </c>
      <c r="X111" s="197" t="s">
        <v>118</v>
      </c>
      <c r="Y111" s="197" t="s">
        <v>118</v>
      </c>
      <c r="Z111" s="197" t="s">
        <v>118</v>
      </c>
      <c r="AA111" s="197" t="s">
        <v>118</v>
      </c>
      <c r="AB111" s="197">
        <v>518.04</v>
      </c>
      <c r="AC111" s="197">
        <v>527</v>
      </c>
      <c r="AD111" s="197">
        <v>365.6155</v>
      </c>
      <c r="AE111" s="197">
        <v>1529.38</v>
      </c>
      <c r="AF111" s="197" t="s">
        <v>118</v>
      </c>
      <c r="AG111" s="197">
        <v>236.01220000000001</v>
      </c>
      <c r="AH111" s="197">
        <v>1049</v>
      </c>
      <c r="AI111" s="197" t="s">
        <v>118</v>
      </c>
      <c r="AJ111" s="197" t="s">
        <v>118</v>
      </c>
      <c r="AK111" s="197">
        <v>397.64</v>
      </c>
      <c r="AL111" s="197">
        <v>389.01190000000003</v>
      </c>
      <c r="AM111" s="122">
        <v>3408</v>
      </c>
      <c r="AN111" s="149">
        <v>403.72370000000001</v>
      </c>
      <c r="AO111" s="149">
        <v>464.48170000000005</v>
      </c>
      <c r="AP111" s="197">
        <v>460.14965460000002</v>
      </c>
      <c r="AQ111" s="127"/>
      <c r="AR111" s="112">
        <v>474.38823218659547</v>
      </c>
      <c r="AS111" s="123">
        <v>8.7426029349280121E-4</v>
      </c>
    </row>
    <row r="112" spans="1:46" ht="20.100000000000001" customHeight="1" thickBot="1">
      <c r="A112" s="119">
        <f t="shared" si="0"/>
        <v>41575</v>
      </c>
      <c r="B112" s="125">
        <f t="shared" si="1"/>
        <v>44</v>
      </c>
      <c r="C112" s="197">
        <v>478.71000000000004</v>
      </c>
      <c r="D112" s="197" t="s">
        <v>118</v>
      </c>
      <c r="E112" s="197" t="s">
        <v>118</v>
      </c>
      <c r="F112" s="197" t="s">
        <v>118</v>
      </c>
      <c r="G112" s="197" t="s">
        <v>118</v>
      </c>
      <c r="H112" s="197">
        <v>485.40380000000005</v>
      </c>
      <c r="I112" s="197">
        <v>3620.53</v>
      </c>
      <c r="J112" s="197">
        <v>507.87</v>
      </c>
      <c r="K112" s="197">
        <v>230.41</v>
      </c>
      <c r="L112" s="197" t="s">
        <v>118</v>
      </c>
      <c r="M112" s="197">
        <v>487.59000000000003</v>
      </c>
      <c r="N112" s="197">
        <v>644</v>
      </c>
      <c r="O112" s="197" t="s">
        <v>118</v>
      </c>
      <c r="P112" s="197" t="s">
        <v>118</v>
      </c>
      <c r="Q112" s="197">
        <v>404.97</v>
      </c>
      <c r="R112" s="197" t="s">
        <v>118</v>
      </c>
      <c r="S112" s="197">
        <v>603</v>
      </c>
      <c r="T112" s="197" t="s">
        <v>118</v>
      </c>
      <c r="U112" s="197" t="s">
        <v>118</v>
      </c>
      <c r="V112" s="197">
        <v>431.9914</v>
      </c>
      <c r="W112" s="197">
        <v>1491.58</v>
      </c>
      <c r="X112" s="197" t="s">
        <v>118</v>
      </c>
      <c r="Y112" s="197" t="s">
        <v>118</v>
      </c>
      <c r="Z112" s="197" t="s">
        <v>118</v>
      </c>
      <c r="AA112" s="197" t="s">
        <v>118</v>
      </c>
      <c r="AB112" s="197">
        <v>502.85</v>
      </c>
      <c r="AC112" s="197">
        <v>525</v>
      </c>
      <c r="AD112" s="197">
        <v>351.30850000000004</v>
      </c>
      <c r="AE112" s="197">
        <v>1469.9</v>
      </c>
      <c r="AF112" s="197" t="s">
        <v>118</v>
      </c>
      <c r="AG112" s="197">
        <v>228.6404</v>
      </c>
      <c r="AH112" s="197">
        <v>1015</v>
      </c>
      <c r="AI112" s="197" t="s">
        <v>118</v>
      </c>
      <c r="AJ112" s="197" t="s">
        <v>118</v>
      </c>
      <c r="AK112" s="197">
        <v>397.64</v>
      </c>
      <c r="AL112" s="197">
        <v>392.89359999999999</v>
      </c>
      <c r="AM112" s="122">
        <v>3449</v>
      </c>
      <c r="AN112" s="149">
        <v>402.12890000000004</v>
      </c>
      <c r="AO112" s="149">
        <v>469.50069999999999</v>
      </c>
      <c r="AP112" s="197">
        <v>464.69709065999996</v>
      </c>
      <c r="AQ112" s="127"/>
      <c r="AR112" s="112">
        <v>478.97776097650967</v>
      </c>
      <c r="AS112" s="123">
        <v>9.6746261364024644E-3</v>
      </c>
    </row>
    <row r="113" spans="1:45" ht="20.100000000000001" customHeight="1" thickBot="1">
      <c r="A113" s="119">
        <f>A112+7</f>
        <v>41582</v>
      </c>
      <c r="B113" s="125">
        <f>B112+1</f>
        <v>45</v>
      </c>
      <c r="C113" s="197">
        <v>478.71000000000004</v>
      </c>
      <c r="D113" s="197" t="s">
        <v>118</v>
      </c>
      <c r="E113" s="197" t="s">
        <v>118</v>
      </c>
      <c r="F113" s="197" t="s">
        <v>118</v>
      </c>
      <c r="G113" s="197" t="s">
        <v>118</v>
      </c>
      <c r="H113" s="197">
        <v>483.57640000000004</v>
      </c>
      <c r="I113" s="197">
        <v>3606.81</v>
      </c>
      <c r="J113" s="197">
        <v>518.58000000000004</v>
      </c>
      <c r="K113" s="197">
        <v>218.78</v>
      </c>
      <c r="L113" s="197" t="s">
        <v>118</v>
      </c>
      <c r="M113" s="197">
        <v>484.62</v>
      </c>
      <c r="N113" s="197">
        <v>649</v>
      </c>
      <c r="O113" s="197" t="s">
        <v>118</v>
      </c>
      <c r="P113" s="197" t="s">
        <v>118</v>
      </c>
      <c r="Q113" s="197">
        <v>408.76</v>
      </c>
      <c r="R113" s="197" t="s">
        <v>118</v>
      </c>
      <c r="S113" s="197">
        <v>625</v>
      </c>
      <c r="T113" s="197" t="s">
        <v>118</v>
      </c>
      <c r="U113" s="197" t="s">
        <v>118</v>
      </c>
      <c r="V113" s="197">
        <v>431.9914</v>
      </c>
      <c r="W113" s="197">
        <v>1491.58</v>
      </c>
      <c r="X113" s="197" t="s">
        <v>118</v>
      </c>
      <c r="Y113" s="197" t="s">
        <v>118</v>
      </c>
      <c r="Z113" s="197" t="s">
        <v>118</v>
      </c>
      <c r="AA113" s="197" t="s">
        <v>118</v>
      </c>
      <c r="AB113" s="197">
        <v>496.25</v>
      </c>
      <c r="AC113" s="197">
        <v>555</v>
      </c>
      <c r="AD113" s="197">
        <v>351.94300000000004</v>
      </c>
      <c r="AE113" s="197">
        <v>1469.9</v>
      </c>
      <c r="AF113" s="197" t="s">
        <v>118</v>
      </c>
      <c r="AG113" s="197">
        <v>217.65650000000002</v>
      </c>
      <c r="AH113" s="197">
        <v>966</v>
      </c>
      <c r="AI113" s="197" t="s">
        <v>118</v>
      </c>
      <c r="AJ113" s="197" t="s">
        <v>118</v>
      </c>
      <c r="AK113" s="197">
        <v>409.77</v>
      </c>
      <c r="AL113" s="197">
        <v>383.06870000000004</v>
      </c>
      <c r="AM113" s="122">
        <v>3368</v>
      </c>
      <c r="AN113" s="149">
        <v>412.03030000000001</v>
      </c>
      <c r="AO113" s="149">
        <v>477.41760000000005</v>
      </c>
      <c r="AP113" s="197">
        <v>472.75548551000003</v>
      </c>
      <c r="AQ113" s="127"/>
      <c r="AR113" s="112">
        <v>484.12875291575983</v>
      </c>
      <c r="AS113" s="123">
        <v>1.0754135909668561E-2</v>
      </c>
    </row>
    <row r="114" spans="1:45" ht="20.100000000000001" customHeight="1" thickBot="1">
      <c r="A114" s="119">
        <f>A113+7</f>
        <v>41589</v>
      </c>
      <c r="B114" s="125">
        <f>B113+1</f>
        <v>46</v>
      </c>
      <c r="C114" s="197">
        <v>473.5</v>
      </c>
      <c r="D114" s="197" t="s">
        <v>118</v>
      </c>
      <c r="E114" s="197" t="s">
        <v>118</v>
      </c>
      <c r="F114" s="197" t="s">
        <v>118</v>
      </c>
      <c r="G114" s="197" t="s">
        <v>118</v>
      </c>
      <c r="H114" s="197">
        <v>476.1943</v>
      </c>
      <c r="I114" s="197">
        <v>3551.77</v>
      </c>
      <c r="J114" s="197">
        <v>505.03000000000003</v>
      </c>
      <c r="K114" s="197">
        <v>230.9</v>
      </c>
      <c r="L114" s="197" t="s">
        <v>118</v>
      </c>
      <c r="M114" s="197">
        <v>484.83</v>
      </c>
      <c r="N114" s="197">
        <v>655</v>
      </c>
      <c r="O114" s="197" t="s">
        <v>118</v>
      </c>
      <c r="P114" s="197" t="s">
        <v>118</v>
      </c>
      <c r="Q114" s="197">
        <v>404.35</v>
      </c>
      <c r="R114" s="197" t="s">
        <v>118</v>
      </c>
      <c r="S114" s="197">
        <v>627</v>
      </c>
      <c r="T114" s="197" t="s">
        <v>118</v>
      </c>
      <c r="U114" s="197" t="s">
        <v>118</v>
      </c>
      <c r="V114" s="197">
        <v>396.12780000000004</v>
      </c>
      <c r="W114" s="197">
        <v>1367.75</v>
      </c>
      <c r="X114" s="197" t="s">
        <v>118</v>
      </c>
      <c r="Y114" s="197" t="s">
        <v>118</v>
      </c>
      <c r="Z114" s="197" t="s">
        <v>118</v>
      </c>
      <c r="AA114" s="197" t="s">
        <v>118</v>
      </c>
      <c r="AB114" s="197">
        <v>479.53000000000003</v>
      </c>
      <c r="AC114" s="197">
        <v>543</v>
      </c>
      <c r="AD114" s="197">
        <v>350.67520000000002</v>
      </c>
      <c r="AE114" s="197">
        <v>1469.9</v>
      </c>
      <c r="AF114" s="197" t="s">
        <v>118</v>
      </c>
      <c r="AG114" s="197">
        <v>222.32920000000001</v>
      </c>
      <c r="AH114" s="197">
        <v>990</v>
      </c>
      <c r="AI114" s="197" t="s">
        <v>118</v>
      </c>
      <c r="AJ114" s="197" t="s">
        <v>118</v>
      </c>
      <c r="AK114" s="197">
        <v>409.77</v>
      </c>
      <c r="AL114" s="197">
        <v>379.39770000000004</v>
      </c>
      <c r="AM114" s="122">
        <v>3382</v>
      </c>
      <c r="AN114" s="149">
        <v>410.07920000000001</v>
      </c>
      <c r="AO114" s="149">
        <v>476.00720000000001</v>
      </c>
      <c r="AP114" s="197">
        <v>471.30653359999997</v>
      </c>
      <c r="AQ114" s="127"/>
      <c r="AR114" s="112">
        <v>482.91381334324149</v>
      </c>
      <c r="AS114" s="123">
        <v>-2.5095381449689036E-3</v>
      </c>
    </row>
    <row r="115" spans="1:45" ht="20.100000000000001" customHeight="1" thickBot="1">
      <c r="A115" s="119">
        <f>A114+7</f>
        <v>41596</v>
      </c>
      <c r="B115" s="125">
        <f>B114+1</f>
        <v>47</v>
      </c>
      <c r="C115" s="197">
        <v>449.84000000000003</v>
      </c>
      <c r="D115" s="197" t="s">
        <v>118</v>
      </c>
      <c r="E115" s="197" t="s">
        <v>118</v>
      </c>
      <c r="F115" s="197" t="s">
        <v>118</v>
      </c>
      <c r="G115" s="197" t="s">
        <v>118</v>
      </c>
      <c r="H115" s="197">
        <v>471.6157</v>
      </c>
      <c r="I115" s="197">
        <v>3517.66</v>
      </c>
      <c r="J115" s="197">
        <v>502.98</v>
      </c>
      <c r="K115" s="185">
        <v>230.9</v>
      </c>
      <c r="L115" s="197" t="s">
        <v>118</v>
      </c>
      <c r="M115" s="197">
        <v>485.05</v>
      </c>
      <c r="N115" s="197">
        <v>657</v>
      </c>
      <c r="O115" s="197" t="s">
        <v>118</v>
      </c>
      <c r="P115" s="197" t="s">
        <v>118</v>
      </c>
      <c r="Q115" s="197">
        <v>414.27</v>
      </c>
      <c r="R115" s="197" t="s">
        <v>118</v>
      </c>
      <c r="S115" s="197">
        <v>636</v>
      </c>
      <c r="T115" s="197" t="s">
        <v>118</v>
      </c>
      <c r="U115" s="197" t="s">
        <v>118</v>
      </c>
      <c r="V115" s="197">
        <v>396.12780000000004</v>
      </c>
      <c r="W115" s="197">
        <v>1367.75</v>
      </c>
      <c r="X115" s="197" t="s">
        <v>118</v>
      </c>
      <c r="Y115" s="197" t="s">
        <v>118</v>
      </c>
      <c r="Z115" s="197" t="s">
        <v>118</v>
      </c>
      <c r="AA115" s="197" t="s">
        <v>118</v>
      </c>
      <c r="AB115" s="197">
        <v>477.7</v>
      </c>
      <c r="AC115" s="197">
        <v>529</v>
      </c>
      <c r="AD115" s="197">
        <v>371.02670000000001</v>
      </c>
      <c r="AE115" s="197">
        <v>1553.8600000000001</v>
      </c>
      <c r="AF115" s="197" t="s">
        <v>118</v>
      </c>
      <c r="AG115" s="197">
        <v>218.0265</v>
      </c>
      <c r="AH115" s="197">
        <v>970</v>
      </c>
      <c r="AI115" s="197" t="s">
        <v>118</v>
      </c>
      <c r="AJ115" s="197" t="s">
        <v>118</v>
      </c>
      <c r="AK115" s="197">
        <v>409.77</v>
      </c>
      <c r="AL115" s="197">
        <v>373.50460000000004</v>
      </c>
      <c r="AM115" s="122">
        <v>3333</v>
      </c>
      <c r="AN115" s="149">
        <v>414.29020000000003</v>
      </c>
      <c r="AO115" s="149">
        <v>477.02960000000002</v>
      </c>
      <c r="AP115" s="197">
        <v>472.55628078000001</v>
      </c>
      <c r="AQ115" s="127"/>
      <c r="AR115" s="112">
        <v>484.03645918087409</v>
      </c>
      <c r="AS115" s="123">
        <v>2.3247333304889928E-3</v>
      </c>
    </row>
    <row r="116" spans="1:45" ht="20.100000000000001" customHeight="1">
      <c r="AR116" s="28"/>
      <c r="AS116" s="28"/>
    </row>
    <row r="117" spans="1:45" ht="20.100000000000001" customHeight="1">
      <c r="AR117" s="28"/>
      <c r="AS117" s="28"/>
    </row>
    <row r="118" spans="1:45" ht="20.100000000000001" customHeight="1">
      <c r="AR118" s="28"/>
      <c r="AS118" s="28"/>
    </row>
    <row r="119" spans="1:45" ht="20.100000000000001" customHeight="1" thickBot="1">
      <c r="AR119" s="28"/>
      <c r="AS119" s="28"/>
    </row>
    <row r="120" spans="1:45" hidden="1" outlineLevel="1">
      <c r="AR120" s="28"/>
      <c r="AS120" s="28"/>
    </row>
    <row r="121" spans="1:45" hidden="1" outlineLevel="1">
      <c r="AR121" s="28"/>
      <c r="AS121" s="28"/>
    </row>
    <row r="122" spans="1:45" hidden="1" outlineLevel="1">
      <c r="AR122" s="28"/>
      <c r="AS122" s="28"/>
    </row>
    <row r="123" spans="1:45" hidden="1" outlineLevel="1">
      <c r="AR123" s="28"/>
      <c r="AS123" s="28"/>
    </row>
    <row r="124" spans="1:45" hidden="1" outlineLevel="1">
      <c r="AR124" s="28"/>
      <c r="AS124" s="28"/>
    </row>
    <row r="125" spans="1:45" hidden="1" outlineLevel="1">
      <c r="AR125" s="28"/>
      <c r="AS125" s="28"/>
    </row>
    <row r="126" spans="1:45" hidden="1" outlineLevel="1">
      <c r="AR126" s="28"/>
      <c r="AS126" s="28"/>
    </row>
    <row r="127" spans="1:45" hidden="1" outlineLevel="1">
      <c r="AR127" s="28"/>
      <c r="AS127" s="28"/>
    </row>
    <row r="128" spans="1:45" hidden="1" outlineLevel="1">
      <c r="AR128" s="28"/>
      <c r="AS128" s="28"/>
    </row>
    <row r="129" spans="44:45" hidden="1" outlineLevel="1">
      <c r="AR129" s="28"/>
      <c r="AS129" s="28"/>
    </row>
    <row r="130" spans="44:45" hidden="1" outlineLevel="1">
      <c r="AR130" s="28"/>
      <c r="AS130" s="28"/>
    </row>
    <row r="131" spans="44:45" hidden="1" outlineLevel="1">
      <c r="AR131" s="28"/>
      <c r="AS131" s="28"/>
    </row>
    <row r="132" spans="44:45" hidden="1" outlineLevel="1">
      <c r="AR132" s="28"/>
      <c r="AS132" s="28"/>
    </row>
    <row r="133" spans="44:45" hidden="1" outlineLevel="1">
      <c r="AR133" s="28"/>
      <c r="AS133" s="28"/>
    </row>
    <row r="134" spans="44:45" hidden="1" outlineLevel="1">
      <c r="AR134" s="28"/>
      <c r="AS134" s="28"/>
    </row>
    <row r="135" spans="44:45" hidden="1" outlineLevel="1">
      <c r="AR135" s="28"/>
      <c r="AS135" s="28"/>
    </row>
    <row r="136" spans="44:45" hidden="1" outlineLevel="1">
      <c r="AR136" s="28"/>
      <c r="AS136" s="28"/>
    </row>
    <row r="137" spans="44:45" hidden="1" outlineLevel="1">
      <c r="AR137" s="28"/>
      <c r="AS137" s="28"/>
    </row>
    <row r="138" spans="44:45" hidden="1" outlineLevel="1">
      <c r="AR138" s="28"/>
      <c r="AS138" s="28"/>
    </row>
    <row r="139" spans="44:45" hidden="1" outlineLevel="1">
      <c r="AR139" s="28"/>
      <c r="AS139" s="28"/>
    </row>
    <row r="140" spans="44:45" hidden="1" outlineLevel="1">
      <c r="AR140" s="28"/>
      <c r="AS140" s="28"/>
    </row>
    <row r="141" spans="44:45" hidden="1" outlineLevel="1">
      <c r="AR141" s="28"/>
      <c r="AS141" s="28"/>
    </row>
    <row r="142" spans="44:45" hidden="1" outlineLevel="1">
      <c r="AR142" s="28"/>
      <c r="AS142" s="28"/>
    </row>
    <row r="143" spans="44:45" hidden="1" outlineLevel="1">
      <c r="AR143" s="28"/>
      <c r="AS143" s="28"/>
    </row>
    <row r="144" spans="44:45" hidden="1" outlineLevel="1">
      <c r="AR144" s="28"/>
      <c r="AS144" s="28"/>
    </row>
    <row r="145" spans="44:45" hidden="1" outlineLevel="1">
      <c r="AR145" s="28"/>
      <c r="AS145" s="28"/>
    </row>
    <row r="146" spans="44:45" hidden="1" outlineLevel="1">
      <c r="AR146" s="28"/>
      <c r="AS146" s="28"/>
    </row>
    <row r="147" spans="44:45" hidden="1" outlineLevel="1">
      <c r="AR147" s="28"/>
      <c r="AS147" s="28"/>
    </row>
    <row r="148" spans="44:45" hidden="1" outlineLevel="1">
      <c r="AR148" s="28"/>
      <c r="AS148" s="28"/>
    </row>
    <row r="149" spans="44:45" hidden="1" outlineLevel="1">
      <c r="AR149" s="28"/>
      <c r="AS149" s="28"/>
    </row>
    <row r="150" spans="44:45" hidden="1" outlineLevel="1">
      <c r="AR150" s="28"/>
      <c r="AS150" s="28"/>
    </row>
    <row r="151" spans="44:45" hidden="1" outlineLevel="1">
      <c r="AR151" s="28"/>
      <c r="AS151" s="28"/>
    </row>
    <row r="152" spans="44:45" hidden="1" outlineLevel="1">
      <c r="AR152" s="28"/>
      <c r="AS152" s="28"/>
    </row>
    <row r="153" spans="44:45" hidden="1" outlineLevel="1">
      <c r="AR153" s="28"/>
      <c r="AS153" s="28"/>
    </row>
    <row r="154" spans="44:45" hidden="1" outlineLevel="1">
      <c r="AR154" s="28"/>
      <c r="AS154" s="28"/>
    </row>
    <row r="155" spans="44:45" hidden="1" outlineLevel="1">
      <c r="AR155" s="28"/>
      <c r="AS155" s="28"/>
    </row>
    <row r="156" spans="44:45" hidden="1" outlineLevel="1">
      <c r="AR156" s="28"/>
      <c r="AS156" s="28"/>
    </row>
    <row r="157" spans="44:45" hidden="1" outlineLevel="1">
      <c r="AR157" s="28"/>
      <c r="AS157" s="28"/>
    </row>
    <row r="158" spans="44:45" hidden="1" outlineLevel="1">
      <c r="AR158" s="28"/>
      <c r="AS158" s="28"/>
    </row>
    <row r="159" spans="44:45" hidden="1" outlineLevel="1">
      <c r="AR159" s="28"/>
      <c r="AS159" s="28"/>
    </row>
    <row r="160" spans="44:45" hidden="1" outlineLevel="1">
      <c r="AR160" s="28"/>
      <c r="AS160" s="28"/>
    </row>
    <row r="161" spans="44:45" hidden="1" outlineLevel="1">
      <c r="AR161" s="28"/>
      <c r="AS161" s="28"/>
    </row>
    <row r="162" spans="44:45" hidden="1" outlineLevel="1">
      <c r="AR162" s="28"/>
      <c r="AS162" s="28"/>
    </row>
    <row r="163" spans="44:45" hidden="1" outlineLevel="1">
      <c r="AR163" s="28"/>
      <c r="AS163" s="28"/>
    </row>
    <row r="164" spans="44:45" hidden="1" outlineLevel="1">
      <c r="AR164" s="28"/>
      <c r="AS164" s="28"/>
    </row>
    <row r="165" spans="44:45" hidden="1" outlineLevel="1">
      <c r="AR165" s="28"/>
      <c r="AS165" s="28"/>
    </row>
    <row r="166" spans="44:45" hidden="1" outlineLevel="1">
      <c r="AR166" s="28"/>
      <c r="AS166" s="28"/>
    </row>
    <row r="167" spans="44:45" hidden="1" outlineLevel="1">
      <c r="AR167" s="28"/>
      <c r="AS167" s="28"/>
    </row>
    <row r="168" spans="44:45" hidden="1" outlineLevel="1">
      <c r="AR168" s="28"/>
      <c r="AS168" s="28"/>
    </row>
    <row r="169" spans="44:45" hidden="1" outlineLevel="1">
      <c r="AR169" s="28"/>
      <c r="AS169" s="28"/>
    </row>
    <row r="170" spans="44:45" hidden="1" outlineLevel="1">
      <c r="AR170" s="28"/>
      <c r="AS170" s="28"/>
    </row>
    <row r="171" spans="44:45" hidden="1" outlineLevel="1">
      <c r="AR171" s="28"/>
      <c r="AS171" s="28"/>
    </row>
    <row r="172" spans="44:45" hidden="1" outlineLevel="1">
      <c r="AR172" s="28"/>
      <c r="AS172" s="28"/>
    </row>
    <row r="173" spans="44:45" hidden="1" outlineLevel="1">
      <c r="AR173" s="28"/>
      <c r="AS173" s="28"/>
    </row>
    <row r="174" spans="44:45" hidden="1" outlineLevel="1">
      <c r="AR174" s="28"/>
      <c r="AS174" s="28"/>
    </row>
    <row r="175" spans="44:45" hidden="1" outlineLevel="1">
      <c r="AR175" s="28"/>
      <c r="AS175" s="28"/>
    </row>
    <row r="176" spans="44:45" hidden="1" outlineLevel="1">
      <c r="AR176" s="28"/>
      <c r="AS176" s="28"/>
    </row>
    <row r="177" spans="44:45" hidden="1" outlineLevel="1">
      <c r="AR177" s="28"/>
      <c r="AS177" s="28"/>
    </row>
    <row r="178" spans="44:45" hidden="1" outlineLevel="1">
      <c r="AR178" s="28"/>
      <c r="AS178" s="28"/>
    </row>
    <row r="179" spans="44:45" hidden="1" outlineLevel="1">
      <c r="AR179" s="28"/>
      <c r="AS179" s="28"/>
    </row>
    <row r="180" spans="44:45" hidden="1" outlineLevel="1">
      <c r="AR180" s="28"/>
      <c r="AS180" s="28"/>
    </row>
    <row r="181" spans="44:45" hidden="1" outlineLevel="1">
      <c r="AR181" s="28"/>
      <c r="AS181" s="28"/>
    </row>
    <row r="182" spans="44:45" hidden="1" outlineLevel="1">
      <c r="AR182" s="28"/>
      <c r="AS182" s="28"/>
    </row>
    <row r="183" spans="44:45" hidden="1" outlineLevel="1">
      <c r="AR183" s="28"/>
      <c r="AS183" s="28"/>
    </row>
    <row r="184" spans="44:45" hidden="1" outlineLevel="1">
      <c r="AR184" s="28"/>
      <c r="AS184" s="28"/>
    </row>
    <row r="185" spans="44:45" hidden="1" outlineLevel="1">
      <c r="AR185" s="28"/>
      <c r="AS185" s="28"/>
    </row>
    <row r="186" spans="44:45" hidden="1" outlineLevel="1">
      <c r="AR186" s="28"/>
      <c r="AS186" s="28"/>
    </row>
    <row r="187" spans="44:45" hidden="1" outlineLevel="1">
      <c r="AR187" s="28"/>
      <c r="AS187" s="28"/>
    </row>
    <row r="188" spans="44:45" hidden="1" outlineLevel="1">
      <c r="AR188" s="28"/>
      <c r="AS188" s="28"/>
    </row>
    <row r="189" spans="44:45" hidden="1" outlineLevel="1">
      <c r="AR189" s="28"/>
      <c r="AS189" s="28"/>
    </row>
    <row r="190" spans="44:45" hidden="1" outlineLevel="1">
      <c r="AR190" s="28"/>
      <c r="AS190" s="28"/>
    </row>
    <row r="191" spans="44:45" hidden="1" outlineLevel="1">
      <c r="AR191" s="28"/>
      <c r="AS191" s="28"/>
    </row>
    <row r="192" spans="44:45" hidden="1" outlineLevel="1">
      <c r="AR192" s="28"/>
      <c r="AS192" s="28"/>
    </row>
    <row r="193" spans="44:45" hidden="1" outlineLevel="1">
      <c r="AR193" s="28"/>
      <c r="AS193" s="28"/>
    </row>
    <row r="194" spans="44:45" hidden="1" outlineLevel="1">
      <c r="AR194" s="28"/>
      <c r="AS194" s="28"/>
    </row>
    <row r="195" spans="44:45" hidden="1" outlineLevel="1">
      <c r="AR195" s="28"/>
      <c r="AS195" s="28"/>
    </row>
    <row r="196" spans="44:45" hidden="1" outlineLevel="1">
      <c r="AR196" s="28"/>
      <c r="AS196" s="28"/>
    </row>
    <row r="197" spans="44:45" hidden="1" outlineLevel="1">
      <c r="AR197" s="28"/>
      <c r="AS197" s="28"/>
    </row>
    <row r="198" spans="44:45" hidden="1" outlineLevel="1">
      <c r="AR198" s="28"/>
      <c r="AS198" s="28"/>
    </row>
    <row r="199" spans="44:45" hidden="1" outlineLevel="1">
      <c r="AR199" s="28"/>
      <c r="AS199" s="28"/>
    </row>
    <row r="200" spans="44:45" hidden="1" outlineLevel="1">
      <c r="AR200" s="28"/>
      <c r="AS200" s="28"/>
    </row>
    <row r="201" spans="44:45" hidden="1" outlineLevel="1">
      <c r="AR201" s="28"/>
      <c r="AS201" s="28"/>
    </row>
    <row r="202" spans="44:45" hidden="1" outlineLevel="1">
      <c r="AR202" s="28"/>
      <c r="AS202" s="28"/>
    </row>
    <row r="203" spans="44:45" hidden="1" outlineLevel="1">
      <c r="AR203" s="28"/>
      <c r="AS203" s="28"/>
    </row>
    <row r="204" spans="44:45" hidden="1" outlineLevel="1">
      <c r="AR204" s="28"/>
      <c r="AS204" s="28"/>
    </row>
    <row r="205" spans="44:45" hidden="1" outlineLevel="1">
      <c r="AR205" s="28"/>
      <c r="AS205" s="28"/>
    </row>
    <row r="206" spans="44:45" hidden="1" outlineLevel="1">
      <c r="AR206" s="28"/>
      <c r="AS206" s="28"/>
    </row>
    <row r="207" spans="44:45" hidden="1" outlineLevel="1">
      <c r="AR207" s="28"/>
      <c r="AS207" s="28"/>
    </row>
    <row r="208" spans="44:45" hidden="1" outlineLevel="1"/>
    <row r="209" hidden="1" outlineLevel="1"/>
    <row r="210" hidden="1" outlineLevel="1"/>
    <row r="211" hidden="1" outlineLevel="1"/>
    <row r="212" hidden="1" outlineLevel="1"/>
    <row r="213" hidden="1" outlineLevel="1"/>
    <row r="214" hidden="1" outlineLevel="1"/>
    <row r="215" hidden="1" outlineLevel="1"/>
    <row r="216" hidden="1" outlineLevel="1"/>
    <row r="217" hidden="1" outlineLevel="1"/>
    <row r="218" hidden="1" outlineLevel="1"/>
    <row r="219" hidden="1" outlineLevel="1"/>
    <row r="220" hidden="1" outlineLevel="1"/>
    <row r="221" hidden="1" outlineLevel="1"/>
    <row r="222" hidden="1" outlineLevel="1"/>
    <row r="223" hidden="1" outlineLevel="1"/>
    <row r="224" hidden="1" outlineLevel="1"/>
    <row r="225" hidden="1" outlineLevel="1"/>
    <row r="226" hidden="1" outlineLevel="1"/>
    <row r="227" hidden="1" outlineLevel="1"/>
    <row r="228" hidden="1" outlineLevel="1"/>
    <row r="229" hidden="1" outlineLevel="1"/>
    <row r="230" hidden="1" outlineLevel="1"/>
    <row r="231" hidden="1" outlineLevel="1"/>
    <row r="232" hidden="1" outlineLevel="1"/>
    <row r="233" hidden="1" outlineLevel="1"/>
    <row r="234" hidden="1" outlineLevel="1"/>
    <row r="235" hidden="1" outlineLevel="1"/>
    <row r="236" hidden="1" outlineLevel="1"/>
    <row r="237" hidden="1" outlineLevel="1"/>
    <row r="238" hidden="1" outlineLevel="1"/>
    <row r="239" hidden="1" outlineLevel="1"/>
    <row r="240" hidden="1" outlineLevel="1"/>
    <row r="241" hidden="1" outlineLevel="1"/>
    <row r="242" hidden="1" outlineLevel="1"/>
    <row r="243" hidden="1" outlineLevel="1"/>
    <row r="244" hidden="1" outlineLevel="1"/>
    <row r="245" hidden="1" outlineLevel="1"/>
    <row r="246" hidden="1" outlineLevel="1"/>
    <row r="247" hidden="1" outlineLevel="1"/>
    <row r="248" hidden="1" outlineLevel="1"/>
    <row r="249" hidden="1" outlineLevel="1"/>
    <row r="250" hidden="1" outlineLevel="1"/>
    <row r="251" hidden="1" outlineLevel="1"/>
    <row r="252" hidden="1" outlineLevel="1"/>
    <row r="253" hidden="1" outlineLevel="1"/>
    <row r="254" hidden="1" outlineLevel="1"/>
    <row r="255" hidden="1" outlineLevel="1"/>
    <row r="256" hidden="1" outlineLevel="1"/>
    <row r="257" hidden="1" outlineLevel="1"/>
    <row r="258" hidden="1" outlineLevel="1"/>
    <row r="259" hidden="1" outlineLevel="1"/>
    <row r="260" hidden="1" outlineLevel="1"/>
    <row r="261" hidden="1" outlineLevel="1"/>
    <row r="262" hidden="1" outlineLevel="1"/>
    <row r="263" hidden="1" outlineLevel="1"/>
    <row r="264" hidden="1" outlineLevel="1"/>
    <row r="265" hidden="1" outlineLevel="1"/>
    <row r="266" hidden="1" outlineLevel="1"/>
    <row r="267" hidden="1" outlineLevel="1"/>
    <row r="268" hidden="1" outlineLevel="1"/>
    <row r="269" hidden="1" outlineLevel="1"/>
    <row r="270" hidden="1" outlineLevel="1"/>
    <row r="271" hidden="1" outlineLevel="1"/>
    <row r="272" hidden="1" outlineLevel="1"/>
    <row r="273" hidden="1" outlineLevel="1"/>
    <row r="274" hidden="1" outlineLevel="1"/>
    <row r="275" hidden="1" outlineLevel="1"/>
    <row r="276" hidden="1" outlineLevel="1"/>
    <row r="277" hidden="1" outlineLevel="1"/>
    <row r="278" hidden="1" outlineLevel="1"/>
    <row r="279" hidden="1" outlineLevel="1"/>
    <row r="280" hidden="1" outlineLevel="1"/>
    <row r="281" hidden="1" outlineLevel="1"/>
    <row r="282" hidden="1" outlineLevel="1"/>
    <row r="283" hidden="1" outlineLevel="1"/>
    <row r="284" hidden="1" outlineLevel="1"/>
    <row r="285" hidden="1" outlineLevel="1"/>
    <row r="286" hidden="1" outlineLevel="1"/>
    <row r="287" hidden="1" outlineLevel="1"/>
    <row r="288" hidden="1" outlineLevel="1"/>
    <row r="289" hidden="1" outlineLevel="1"/>
    <row r="290" hidden="1" outlineLevel="1"/>
    <row r="291" hidden="1" outlineLevel="1"/>
    <row r="292" hidden="1" outlineLevel="1"/>
    <row r="293" hidden="1" outlineLevel="1"/>
    <row r="294" hidden="1" outlineLevel="1"/>
    <row r="295" hidden="1" outlineLevel="1"/>
    <row r="296" hidden="1" outlineLevel="1"/>
    <row r="297" hidden="1" outlineLevel="1"/>
    <row r="298" hidden="1" outlineLevel="1"/>
    <row r="299" hidden="1" outlineLevel="1"/>
    <row r="300" hidden="1" outlineLevel="1"/>
    <row r="301" hidden="1" outlineLevel="1"/>
    <row r="302" hidden="1" outlineLevel="1"/>
    <row r="303" hidden="1" outlineLevel="1"/>
    <row r="304" hidden="1" outlineLevel="1"/>
    <row r="305" hidden="1" outlineLevel="1"/>
    <row r="306" hidden="1" outlineLevel="1"/>
    <row r="307" hidden="1" outlineLevel="1"/>
    <row r="308" hidden="1" outlineLevel="1"/>
    <row r="309" hidden="1" outlineLevel="1"/>
    <row r="310" hidden="1" outlineLevel="1"/>
    <row r="311" hidden="1" outlineLevel="1"/>
    <row r="312" hidden="1" outlineLevel="1"/>
    <row r="313" hidden="1" outlineLevel="1"/>
    <row r="314" hidden="1" outlineLevel="1"/>
    <row r="315" hidden="1" outlineLevel="1"/>
    <row r="316" hidden="1" outlineLevel="1"/>
    <row r="317" hidden="1" outlineLevel="1"/>
    <row r="318" hidden="1" outlineLevel="1"/>
    <row r="319" hidden="1" outlineLevel="1"/>
    <row r="320" hidden="1" outlineLevel="1"/>
    <row r="321" hidden="1" outlineLevel="1"/>
    <row r="322" hidden="1" outlineLevel="1"/>
    <row r="323" hidden="1" outlineLevel="1"/>
    <row r="324" hidden="1" outlineLevel="1"/>
    <row r="325" hidden="1" outlineLevel="1"/>
    <row r="326" hidden="1" outlineLevel="1"/>
    <row r="327" hidden="1" outlineLevel="1"/>
    <row r="328" hidden="1" outlineLevel="1"/>
    <row r="329" hidden="1" outlineLevel="1"/>
    <row r="330" hidden="1" outlineLevel="1"/>
    <row r="331" hidden="1" outlineLevel="1"/>
    <row r="332" hidden="1" outlineLevel="1"/>
    <row r="333" hidden="1" outlineLevel="1"/>
    <row r="334" hidden="1" outlineLevel="1"/>
    <row r="335" hidden="1" outlineLevel="1"/>
    <row r="336" hidden="1" outlineLevel="1"/>
    <row r="337" hidden="1" outlineLevel="1"/>
    <row r="338" hidden="1" outlineLevel="1"/>
    <row r="339" hidden="1" outlineLevel="1"/>
    <row r="340" hidden="1" outlineLevel="1"/>
    <row r="341" hidden="1" outlineLevel="1"/>
    <row r="342" hidden="1" outlineLevel="1"/>
    <row r="343" hidden="1" outlineLevel="1"/>
    <row r="344" hidden="1" outlineLevel="1"/>
    <row r="345" hidden="1" outlineLevel="1"/>
    <row r="346" hidden="1" outlineLevel="1"/>
    <row r="347" hidden="1" outlineLevel="1"/>
    <row r="348" hidden="1" outlineLevel="1"/>
    <row r="349" hidden="1" outlineLevel="1"/>
    <row r="350" hidden="1" outlineLevel="1"/>
    <row r="351" hidden="1" outlineLevel="1"/>
    <row r="352" hidden="1" outlineLevel="1"/>
    <row r="353" hidden="1" outlineLevel="1"/>
    <row r="354" hidden="1" outlineLevel="1"/>
    <row r="355" hidden="1" outlineLevel="1"/>
    <row r="356" hidden="1" outlineLevel="1"/>
    <row r="357" hidden="1" outlineLevel="1"/>
    <row r="358" hidden="1" outlineLevel="1"/>
    <row r="359" hidden="1" outlineLevel="1"/>
    <row r="360" hidden="1" outlineLevel="1"/>
    <row r="361" hidden="1" outlineLevel="1"/>
    <row r="362" hidden="1" outlineLevel="1"/>
    <row r="363" hidden="1" outlineLevel="1"/>
    <row r="364" hidden="1" outlineLevel="1"/>
    <row r="365" hidden="1" outlineLevel="1"/>
    <row r="366" hidden="1" outlineLevel="1"/>
    <row r="367" hidden="1" outlineLevel="1"/>
    <row r="368" hidden="1" outlineLevel="1"/>
    <row r="369" hidden="1" outlineLevel="1"/>
    <row r="370" hidden="1" outlineLevel="1"/>
    <row r="371" hidden="1" outlineLevel="1"/>
    <row r="372" hidden="1" outlineLevel="1"/>
    <row r="373" hidden="1" outlineLevel="1"/>
    <row r="374" hidden="1" outlineLevel="1"/>
    <row r="375" hidden="1" outlineLevel="1"/>
    <row r="376" hidden="1" outlineLevel="1"/>
    <row r="377" hidden="1" outlineLevel="1"/>
    <row r="378" hidden="1" outlineLevel="1"/>
    <row r="379" hidden="1" outlineLevel="1"/>
    <row r="380" hidden="1" outlineLevel="1"/>
    <row r="381" hidden="1" outlineLevel="1"/>
    <row r="382" hidden="1" outlineLevel="1"/>
    <row r="383" hidden="1" outlineLevel="1"/>
    <row r="384" hidden="1" outlineLevel="1"/>
    <row r="385" hidden="1" outlineLevel="1"/>
    <row r="386" hidden="1" outlineLevel="1"/>
    <row r="387" hidden="1" outlineLevel="1"/>
    <row r="388" hidden="1" outlineLevel="1"/>
    <row r="389" hidden="1" outlineLevel="1"/>
    <row r="390" hidden="1" outlineLevel="1"/>
    <row r="391" hidden="1" outlineLevel="1"/>
    <row r="392" hidden="1" outlineLevel="1"/>
    <row r="393" hidden="1" outlineLevel="1"/>
    <row r="394" hidden="1" outlineLevel="1"/>
    <row r="395" hidden="1" outlineLevel="1"/>
    <row r="396" hidden="1" outlineLevel="1"/>
    <row r="397" hidden="1" outlineLevel="1"/>
    <row r="398" hidden="1" outlineLevel="1"/>
    <row r="399" hidden="1" outlineLevel="1"/>
    <row r="400" hidden="1" outlineLevel="1"/>
    <row r="401" hidden="1" outlineLevel="1"/>
    <row r="402" hidden="1" outlineLevel="1"/>
    <row r="403" hidden="1" outlineLevel="1"/>
    <row r="404" hidden="1" outlineLevel="1"/>
    <row r="405" hidden="1" outlineLevel="1"/>
    <row r="406" hidden="1" outlineLevel="1"/>
    <row r="407" hidden="1" outlineLevel="1"/>
    <row r="408" hidden="1" outlineLevel="1"/>
    <row r="409" hidden="1" outlineLevel="1"/>
    <row r="410" hidden="1" outlineLevel="1"/>
    <row r="411" hidden="1" outlineLevel="1"/>
    <row r="412" hidden="1" outlineLevel="1"/>
    <row r="413" hidden="1" outlineLevel="1"/>
    <row r="414" hidden="1" outlineLevel="1"/>
    <row r="415" hidden="1" outlineLevel="1"/>
    <row r="416" hidden="1" outlineLevel="1"/>
    <row r="417" hidden="1" outlineLevel="1"/>
    <row r="418" hidden="1" outlineLevel="1"/>
    <row r="419" hidden="1" outlineLevel="1"/>
    <row r="420" hidden="1" outlineLevel="1"/>
    <row r="421" hidden="1" outlineLevel="1"/>
    <row r="422" hidden="1" outlineLevel="1"/>
    <row r="423" hidden="1" outlineLevel="1"/>
    <row r="424" hidden="1" outlineLevel="1"/>
    <row r="425" hidden="1" outlineLevel="1"/>
    <row r="426" hidden="1" outlineLevel="1"/>
    <row r="427" hidden="1" outlineLevel="1"/>
    <row r="428" hidden="1" outlineLevel="1"/>
    <row r="429" hidden="1" outlineLevel="1"/>
    <row r="430" hidden="1" outlineLevel="1"/>
    <row r="431" hidden="1" outlineLevel="1"/>
    <row r="432" hidden="1" outlineLevel="1"/>
    <row r="433" hidden="1" outlineLevel="1"/>
    <row r="434" hidden="1" outlineLevel="1"/>
    <row r="435" hidden="1" outlineLevel="1"/>
    <row r="436" hidden="1" outlineLevel="1"/>
    <row r="437" hidden="1" outlineLevel="1"/>
    <row r="438" hidden="1" outlineLevel="1"/>
    <row r="439" hidden="1" outlineLevel="1"/>
    <row r="440" hidden="1" outlineLevel="1"/>
    <row r="441" hidden="1" outlineLevel="1"/>
    <row r="442" hidden="1" outlineLevel="1"/>
    <row r="443" hidden="1" outlineLevel="1"/>
    <row r="444" hidden="1" outlineLevel="1"/>
    <row r="445" hidden="1" outlineLevel="1"/>
    <row r="446" hidden="1" outlineLevel="1"/>
    <row r="447" hidden="1" outlineLevel="1"/>
    <row r="448" hidden="1" outlineLevel="1"/>
    <row r="449" hidden="1" outlineLevel="1"/>
    <row r="450" hidden="1" outlineLevel="1"/>
    <row r="451" hidden="1" outlineLevel="1"/>
    <row r="452" hidden="1" outlineLevel="1"/>
    <row r="453" hidden="1" outlineLevel="1"/>
    <row r="454" hidden="1" outlineLevel="1"/>
    <row r="455" hidden="1" outlineLevel="1"/>
    <row r="456" hidden="1" outlineLevel="1"/>
    <row r="457" hidden="1" outlineLevel="1"/>
    <row r="458" hidden="1" outlineLevel="1"/>
    <row r="459" hidden="1" outlineLevel="1"/>
    <row r="460" hidden="1" outlineLevel="1"/>
    <row r="461" hidden="1" outlineLevel="1"/>
    <row r="462" hidden="1" outlineLevel="1"/>
    <row r="463" hidden="1" outlineLevel="1"/>
    <row r="464" hidden="1" outlineLevel="1"/>
    <row r="465" hidden="1" outlineLevel="1"/>
    <row r="466" hidden="1" outlineLevel="1"/>
    <row r="467" hidden="1" outlineLevel="1"/>
    <row r="468" hidden="1" outlineLevel="1"/>
    <row r="469" hidden="1" outlineLevel="1"/>
    <row r="470" hidden="1" outlineLevel="1"/>
    <row r="471" hidden="1" outlineLevel="1"/>
    <row r="472" hidden="1" outlineLevel="1"/>
    <row r="473" hidden="1" outlineLevel="1"/>
    <row r="474" hidden="1" outlineLevel="1"/>
    <row r="475" hidden="1" outlineLevel="1"/>
    <row r="476" hidden="1" outlineLevel="1"/>
    <row r="477" hidden="1" outlineLevel="1"/>
    <row r="478" hidden="1" outlineLevel="1"/>
    <row r="479" hidden="1" outlineLevel="1"/>
    <row r="480" hidden="1" outlineLevel="1"/>
    <row r="481" hidden="1" outlineLevel="1"/>
    <row r="482" hidden="1" outlineLevel="1"/>
    <row r="483" hidden="1" outlineLevel="1"/>
    <row r="484" hidden="1" outlineLevel="1"/>
    <row r="485" hidden="1" outlineLevel="1"/>
    <row r="486" hidden="1" outlineLevel="1"/>
    <row r="487" hidden="1" outlineLevel="1"/>
    <row r="488" hidden="1" outlineLevel="1"/>
    <row r="489" hidden="1" outlineLevel="1"/>
    <row r="490" hidden="1" outlineLevel="1"/>
    <row r="491" hidden="1" outlineLevel="1"/>
    <row r="492" hidden="1" outlineLevel="1"/>
    <row r="493" hidden="1" outlineLevel="1"/>
    <row r="494" hidden="1" outlineLevel="1"/>
    <row r="495" hidden="1" outlineLevel="1"/>
    <row r="496" hidden="1" outlineLevel="1"/>
    <row r="497" spans="1:46" hidden="1" outlineLevel="1"/>
    <row r="498" spans="1:46" hidden="1" outlineLevel="1">
      <c r="A498" s="8"/>
      <c r="B498" s="8"/>
      <c r="C498" s="9"/>
      <c r="D498" s="9"/>
      <c r="E498" s="9"/>
      <c r="F498" s="9"/>
    </row>
    <row r="499" spans="1:46" ht="13.8" hidden="1" outlineLevel="1" thickBot="1">
      <c r="A499" s="8"/>
      <c r="B499" s="8"/>
      <c r="C499" s="9"/>
      <c r="D499" s="9"/>
      <c r="E499" s="9"/>
      <c r="F499" s="9"/>
    </row>
    <row r="500" spans="1:46" s="71" customFormat="1" ht="16.2" collapsed="1" thickBot="1">
      <c r="A500" s="130"/>
      <c r="B500" s="130"/>
      <c r="C500" s="107" t="s">
        <v>10</v>
      </c>
      <c r="D500" s="107" t="s">
        <v>46</v>
      </c>
      <c r="E500" s="107" t="s">
        <v>46</v>
      </c>
      <c r="F500" s="107" t="s">
        <v>90</v>
      </c>
      <c r="G500" s="107" t="s">
        <v>90</v>
      </c>
      <c r="H500" s="107" t="s">
        <v>49</v>
      </c>
      <c r="I500" s="107" t="s">
        <v>49</v>
      </c>
      <c r="J500" s="107" t="s">
        <v>11</v>
      </c>
      <c r="K500" s="107" t="s">
        <v>48</v>
      </c>
      <c r="L500" s="107" t="s">
        <v>20</v>
      </c>
      <c r="M500" s="107" t="s">
        <v>13</v>
      </c>
      <c r="N500" s="107" t="s">
        <v>14</v>
      </c>
      <c r="O500" s="107" t="s">
        <v>115</v>
      </c>
      <c r="P500" s="107" t="s">
        <v>115</v>
      </c>
      <c r="Q500" s="107" t="s">
        <v>12</v>
      </c>
      <c r="R500" s="107" t="s">
        <v>21</v>
      </c>
      <c r="S500" s="107" t="s">
        <v>22</v>
      </c>
      <c r="T500" s="107" t="s">
        <v>91</v>
      </c>
      <c r="U500" s="107" t="s">
        <v>91</v>
      </c>
      <c r="V500" s="107" t="s">
        <v>92</v>
      </c>
      <c r="W500" s="107" t="s">
        <v>92</v>
      </c>
      <c r="X500" s="107" t="s">
        <v>93</v>
      </c>
      <c r="Y500" s="107" t="s">
        <v>23</v>
      </c>
      <c r="Z500" s="107" t="s">
        <v>23</v>
      </c>
      <c r="AA500" s="107" t="s">
        <v>94</v>
      </c>
      <c r="AB500" s="107" t="s">
        <v>15</v>
      </c>
      <c r="AC500" s="107" t="s">
        <v>16</v>
      </c>
      <c r="AD500" s="107" t="s">
        <v>17</v>
      </c>
      <c r="AE500" s="107" t="s">
        <v>17</v>
      </c>
      <c r="AF500" s="107" t="s">
        <v>24</v>
      </c>
      <c r="AG500" s="107" t="s">
        <v>4</v>
      </c>
      <c r="AH500" s="107" t="s">
        <v>4</v>
      </c>
      <c r="AI500" s="107" t="s">
        <v>7</v>
      </c>
      <c r="AJ500" s="107" t="s">
        <v>8</v>
      </c>
      <c r="AK500" s="107" t="s">
        <v>95</v>
      </c>
      <c r="AL500" s="107" t="s">
        <v>18</v>
      </c>
      <c r="AM500" s="107" t="s">
        <v>18</v>
      </c>
      <c r="AN500" s="107" t="s">
        <v>6</v>
      </c>
      <c r="AO500" s="107" t="s">
        <v>5</v>
      </c>
      <c r="AP500" s="107" t="s">
        <v>19</v>
      </c>
      <c r="AQ500"/>
      <c r="AR500" s="107" t="str">
        <f>AR10</f>
        <v>EU_28</v>
      </c>
      <c r="AS500"/>
    </row>
    <row r="501" spans="1:46" s="72" customFormat="1" ht="29.25" customHeight="1">
      <c r="A501" s="189" t="s">
        <v>102</v>
      </c>
      <c r="B501" s="129"/>
      <c r="C501" s="190">
        <v>-4.9968321013727501E-2</v>
      </c>
      <c r="D501" s="190"/>
      <c r="E501" s="190"/>
      <c r="F501" s="190"/>
      <c r="G501" s="190" t="e">
        <v>#VALUE!</v>
      </c>
      <c r="H501" s="190">
        <v>-9.6149827916881536E-3</v>
      </c>
      <c r="I501" s="190">
        <v>-9.6036623993107639E-3</v>
      </c>
      <c r="J501" s="190">
        <v>-4.0591648020910087E-3</v>
      </c>
      <c r="K501" s="190">
        <v>0</v>
      </c>
      <c r="L501" s="190"/>
      <c r="M501" s="190">
        <v>4.5376729987833819E-4</v>
      </c>
      <c r="N501" s="190">
        <v>3.0534351145037331E-3</v>
      </c>
      <c r="O501" s="190"/>
      <c r="P501" s="190">
        <v>0</v>
      </c>
      <c r="Q501" s="190">
        <v>2.4533201434400853E-2</v>
      </c>
      <c r="R501" s="190"/>
      <c r="S501" s="190">
        <v>1.4354066985645897E-2</v>
      </c>
      <c r="T501" s="190"/>
      <c r="U501" s="190">
        <v>0</v>
      </c>
      <c r="V501" s="190">
        <v>0</v>
      </c>
      <c r="W501" s="190">
        <v>0</v>
      </c>
      <c r="X501" s="190">
        <v>0</v>
      </c>
      <c r="Y501" s="190"/>
      <c r="Z501" s="190"/>
      <c r="AA501" s="190"/>
      <c r="AB501" s="190">
        <v>-3.8162367317999824E-3</v>
      </c>
      <c r="AC501" s="190">
        <v>-2.5782688766114226E-2</v>
      </c>
      <c r="AD501" s="190">
        <v>5.8035184695125253E-2</v>
      </c>
      <c r="AE501" s="190">
        <v>5.711953194094832E-2</v>
      </c>
      <c r="AF501" s="190"/>
      <c r="AG501" s="190">
        <v>-1.9352833545931092E-2</v>
      </c>
      <c r="AH501" s="190">
        <v>-2.0202020202020221E-2</v>
      </c>
      <c r="AI501" s="190"/>
      <c r="AJ501" s="190"/>
      <c r="AK501" s="190"/>
      <c r="AL501" s="190">
        <v>-1.5532777346831561E-2</v>
      </c>
      <c r="AM501" s="190">
        <v>-1.4488468361915974E-2</v>
      </c>
      <c r="AN501" s="190">
        <v>1.0268748085735746E-2</v>
      </c>
      <c r="AO501" s="190">
        <v>2.1478666709242589E-3</v>
      </c>
      <c r="AP501" s="190">
        <v>2.6516652982806477E-3</v>
      </c>
      <c r="AQ501" s="198">
        <v>0</v>
      </c>
      <c r="AR501" s="190">
        <v>2.3247333304889928E-3</v>
      </c>
      <c r="AT501" s="142"/>
    </row>
    <row r="502" spans="1:46" s="72" customFormat="1" ht="29.25" customHeight="1" collapsed="1">
      <c r="A502" s="189" t="s">
        <v>130</v>
      </c>
      <c r="B502" s="129"/>
      <c r="C502" s="190">
        <v>-6.3964376378542465E-2</v>
      </c>
      <c r="D502" s="190"/>
      <c r="E502" s="190"/>
      <c r="F502" s="190"/>
      <c r="G502" s="190" t="e">
        <v>#VALUE!</v>
      </c>
      <c r="H502" s="190">
        <v>-3.1277639814067393E-2</v>
      </c>
      <c r="I502" s="190">
        <v>-3.1342593102536731E-2</v>
      </c>
      <c r="J502" s="190">
        <v>-3.0773677618267659E-2</v>
      </c>
      <c r="K502" s="190">
        <v>-0.24036057375970521</v>
      </c>
      <c r="L502" s="190"/>
      <c r="M502" s="190">
        <v>-1.1534307432088275E-2</v>
      </c>
      <c r="N502" s="190">
        <v>5.7971014492753659E-2</v>
      </c>
      <c r="O502" s="190"/>
      <c r="P502" s="190">
        <v>0</v>
      </c>
      <c r="Q502" s="190">
        <v>2.026893902078597E-2</v>
      </c>
      <c r="R502" s="190"/>
      <c r="S502" s="190">
        <v>0.15217391304347827</v>
      </c>
      <c r="T502" s="190"/>
      <c r="U502" s="190">
        <v>0</v>
      </c>
      <c r="V502" s="190">
        <v>-8.3019245290531174E-2</v>
      </c>
      <c r="W502" s="190">
        <v>0</v>
      </c>
      <c r="X502" s="190">
        <v>0</v>
      </c>
      <c r="Y502" s="190"/>
      <c r="Z502" s="190"/>
      <c r="AA502" s="190"/>
      <c r="AB502" s="190">
        <v>-7.7870434715465953E-2</v>
      </c>
      <c r="AC502" s="190">
        <v>3.7950664136623402E-3</v>
      </c>
      <c r="AD502" s="190">
        <v>1.4800247801310507E-2</v>
      </c>
      <c r="AE502" s="190">
        <v>-3.8875246642873451E-2</v>
      </c>
      <c r="AF502" s="190"/>
      <c r="AG502" s="190">
        <v>-7.6206653723832951E-2</v>
      </c>
      <c r="AH502" s="190">
        <v>-7.7946768060836447E-2</v>
      </c>
      <c r="AI502" s="190"/>
      <c r="AJ502" s="190"/>
      <c r="AK502" s="190"/>
      <c r="AL502" s="190">
        <v>-3.9863304952881817E-2</v>
      </c>
      <c r="AM502" s="190">
        <v>1.8331805682859859E-2</v>
      </c>
      <c r="AN502" s="190">
        <v>2.617260269833066E-2</v>
      </c>
      <c r="AO502" s="190">
        <v>2.7014842565379782E-2</v>
      </c>
      <c r="AP502" s="190">
        <v>2.696215471634944E-2</v>
      </c>
      <c r="AQ502" s="198">
        <v>0</v>
      </c>
      <c r="AR502" s="190">
        <v>2.033825111935661E-2</v>
      </c>
      <c r="AS502" s="71"/>
      <c r="AT502" s="143"/>
    </row>
    <row r="503" spans="1:46" s="72" customFormat="1" ht="29.25" customHeight="1" collapsed="1">
      <c r="A503" s="189" t="s">
        <v>129</v>
      </c>
      <c r="B503" s="129"/>
      <c r="C503" s="190">
        <v>-0.1010930599684271</v>
      </c>
      <c r="D503" s="190"/>
      <c r="E503" s="190"/>
      <c r="F503" s="190"/>
      <c r="G503" s="190" t="e">
        <v>#VALUE!</v>
      </c>
      <c r="H503" s="190"/>
      <c r="I503" s="190" t="e">
        <v>#VALUE!</v>
      </c>
      <c r="J503" s="190">
        <v>1.2561903611547409E-2</v>
      </c>
      <c r="K503" s="190">
        <v>8.5611950729449493E-3</v>
      </c>
      <c r="L503" s="190"/>
      <c r="M503" s="190">
        <v>-0.10581620425845706</v>
      </c>
      <c r="N503" s="190">
        <v>3.1397174254317095E-2</v>
      </c>
      <c r="O503" s="190"/>
      <c r="P503" s="190">
        <v>0</v>
      </c>
      <c r="Q503" s="190">
        <v>7.1683567880794552E-2</v>
      </c>
      <c r="R503" s="190"/>
      <c r="S503" s="190">
        <v>0</v>
      </c>
      <c r="T503" s="190"/>
      <c r="U503" s="190">
        <v>0</v>
      </c>
      <c r="V503" s="190">
        <v>0</v>
      </c>
      <c r="W503" s="190">
        <v>0</v>
      </c>
      <c r="X503" s="190">
        <v>0</v>
      </c>
      <c r="Y503" s="190"/>
      <c r="Z503" s="190"/>
      <c r="AA503" s="190"/>
      <c r="AB503" s="190">
        <v>-5.9497558670656869E-2</v>
      </c>
      <c r="AC503" s="190">
        <v>-1.1214953271028061E-2</v>
      </c>
      <c r="AD503" s="190">
        <v>-5.8162767715736918E-2</v>
      </c>
      <c r="AE503" s="190">
        <v>-3.8875246642873451E-2</v>
      </c>
      <c r="AF503" s="190"/>
      <c r="AG503" s="190">
        <v>-6.3673218725977421E-2</v>
      </c>
      <c r="AH503" s="190">
        <v>-7.7946768060836447E-2</v>
      </c>
      <c r="AI503" s="190"/>
      <c r="AJ503" s="190"/>
      <c r="AK503" s="190"/>
      <c r="AL503" s="190">
        <v>-1.5567287189881096E-2</v>
      </c>
      <c r="AM503" s="190">
        <v>1.8331805682859859E-2</v>
      </c>
      <c r="AN503" s="190">
        <v>8.5738695851006907E-2</v>
      </c>
      <c r="AO503" s="190">
        <v>9.1576436043310672E-2</v>
      </c>
      <c r="AP503" s="190">
        <v>9.1209687574197229E-2</v>
      </c>
      <c r="AQ503" s="198">
        <v>0</v>
      </c>
      <c r="AR503" s="190">
        <v>4.6568230622354045E-2</v>
      </c>
      <c r="AS503" s="71"/>
      <c r="AT503" s="143"/>
    </row>
    <row r="504" spans="1:46" s="71" customFormat="1" ht="63" customHeight="1">
      <c r="A504" s="144" t="s">
        <v>126</v>
      </c>
      <c r="B504" s="130"/>
      <c r="C504" s="194">
        <v>-0.10948863636363648</v>
      </c>
      <c r="D504" s="194"/>
      <c r="E504" s="194"/>
      <c r="F504" s="194"/>
      <c r="G504" s="194" t="e">
        <v>#DIV/0!</v>
      </c>
      <c r="H504" s="194"/>
      <c r="I504" s="194" t="e">
        <v>#DIV/0!</v>
      </c>
      <c r="J504" s="194">
        <v>2.7997121422727034E-3</v>
      </c>
      <c r="K504" s="194">
        <v>-5.7082360131845977E-3</v>
      </c>
      <c r="L504" s="194"/>
      <c r="M504" s="194">
        <v>-0.10607399633608594</v>
      </c>
      <c r="N504" s="194">
        <v>2.3173605655930851E-2</v>
      </c>
      <c r="O504" s="194"/>
      <c r="P504" s="194" t="e">
        <v>#DIV/0!</v>
      </c>
      <c r="Q504" s="194">
        <v>4.7224039929686823E-2</v>
      </c>
      <c r="R504" s="194"/>
      <c r="S504" s="194">
        <v>0</v>
      </c>
      <c r="T504" s="194"/>
      <c r="U504" s="194">
        <v>0</v>
      </c>
      <c r="V504" s="194">
        <v>0</v>
      </c>
      <c r="W504" s="194">
        <v>0</v>
      </c>
      <c r="X504" s="194">
        <v>0</v>
      </c>
      <c r="Y504" s="194"/>
      <c r="Z504" s="194"/>
      <c r="AA504" s="194"/>
      <c r="AB504" s="194">
        <v>-7.2416147478023496E-2</v>
      </c>
      <c r="AC504" s="194">
        <v>-7.3800738007380184E-3</v>
      </c>
      <c r="AD504" s="194">
        <v>-4.4624212937364627E-2</v>
      </c>
      <c r="AE504" s="194">
        <v>0.92593605812508706</v>
      </c>
      <c r="AF504" s="194"/>
      <c r="AG504" s="194">
        <v>-5.0588448190753144E-2</v>
      </c>
      <c r="AH504" s="194">
        <v>-4.9074394131428334E-2</v>
      </c>
      <c r="AI504" s="194"/>
      <c r="AJ504" s="194"/>
      <c r="AK504" s="194"/>
      <c r="AL504" s="194">
        <v>4.5724720632026594E-2</v>
      </c>
      <c r="AM504" s="194">
        <v>2.4033268524519258E-2</v>
      </c>
      <c r="AN504" s="194">
        <v>6.8258122906672547E-2</v>
      </c>
      <c r="AO504" s="194">
        <v>6.5532767196787356E-2</v>
      </c>
      <c r="AP504" s="194">
        <v>6.570160300332617E-2</v>
      </c>
      <c r="AQ504" s="199">
        <v>0</v>
      </c>
      <c r="AR504" s="194">
        <v>3.0873547329640649E-2</v>
      </c>
      <c r="AS504"/>
    </row>
    <row r="505" spans="1:46" ht="13.8">
      <c r="C505" s="50"/>
      <c r="D505" s="50"/>
      <c r="E505" s="50"/>
      <c r="F505" s="50"/>
      <c r="AQ505" s="141"/>
    </row>
    <row r="506" spans="1:46" ht="15.6">
      <c r="A506" s="185" t="s">
        <v>139</v>
      </c>
      <c r="B506" s="145" t="s">
        <v>133</v>
      </c>
      <c r="C506" s="146"/>
      <c r="D506" s="146"/>
      <c r="E506" s="147"/>
      <c r="F506" s="17"/>
      <c r="AQ506" s="141"/>
    </row>
  </sheetData>
  <mergeCells count="11">
    <mergeCell ref="A67:AP67"/>
    <mergeCell ref="R6:AB6"/>
    <mergeCell ref="R4:AB5"/>
    <mergeCell ref="C9:H9"/>
    <mergeCell ref="A15:AP15"/>
    <mergeCell ref="A11:B11"/>
    <mergeCell ref="A12:B12"/>
    <mergeCell ref="A13:B13"/>
    <mergeCell ref="AL8:AP9"/>
    <mergeCell ref="A10:B10"/>
    <mergeCell ref="A8:C8"/>
  </mergeCells>
  <conditionalFormatting sqref="F16:I66">
    <cfRule type="cellIs" dxfId="5" priority="33" operator="equal">
      <formula>$F$8</formula>
    </cfRule>
  </conditionalFormatting>
  <conditionalFormatting sqref="E16:E66">
    <cfRule type="cellIs" dxfId="4" priority="32" operator="equal">
      <formula>$F$8</formula>
    </cfRule>
  </conditionalFormatting>
  <conditionalFormatting sqref="O11:P11">
    <cfRule type="cellIs" dxfId="3" priority="21" operator="equal">
      <formula>$G$8</formula>
    </cfRule>
  </conditionalFormatting>
  <pageMargins left="0.59055118110236227" right="0.39370078740157483" top="0.39370078740157483" bottom="0" header="0.31496062992125984" footer="0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AZ507"/>
  <sheetViews>
    <sheetView topLeftCell="A90" zoomScale="55" zoomScaleNormal="55" workbookViewId="0">
      <selection activeCell="W118" sqref="W118"/>
    </sheetView>
  </sheetViews>
  <sheetFormatPr defaultRowHeight="13.2" outlineLevelRow="1" outlineLevelCol="1"/>
  <cols>
    <col min="1" max="1" width="19.6640625" customWidth="1"/>
    <col min="2" max="2" width="7.33203125" customWidth="1"/>
    <col min="3" max="3" width="9.33203125" customWidth="1"/>
    <col min="4" max="4" width="12" customWidth="1"/>
    <col min="5" max="5" width="9.33203125" hidden="1" customWidth="1" outlineLevel="1"/>
    <col min="6" max="6" width="9.33203125" customWidth="1" collapsed="1"/>
    <col min="7" max="7" width="9.33203125" hidden="1" customWidth="1" outlineLevel="1"/>
    <col min="8" max="8" width="9.33203125" customWidth="1" collapsed="1"/>
    <col min="9" max="9" width="9.33203125" hidden="1" customWidth="1" outlineLevel="1"/>
    <col min="10" max="10" width="9.33203125" customWidth="1" collapsed="1"/>
    <col min="11" max="11" width="9.33203125" customWidth="1"/>
    <col min="12" max="12" width="9.6640625" customWidth="1"/>
    <col min="13" max="13" width="10.109375" customWidth="1"/>
    <col min="14" max="14" width="9.33203125" customWidth="1"/>
    <col min="15" max="15" width="10.33203125" customWidth="1"/>
    <col min="16" max="16" width="9.33203125" hidden="1" customWidth="1" outlineLevel="1"/>
    <col min="17" max="17" width="9.33203125" customWidth="1" collapsed="1"/>
    <col min="18" max="18" width="11.33203125" customWidth="1"/>
    <col min="19" max="20" width="9.33203125" customWidth="1"/>
    <col min="21" max="21" width="9.33203125" hidden="1" customWidth="1" outlineLevel="1"/>
    <col min="22" max="22" width="9.33203125" customWidth="1" collapsed="1"/>
    <col min="23" max="23" width="9.33203125" customWidth="1"/>
    <col min="24" max="24" width="9.33203125" hidden="1" customWidth="1" outlineLevel="1"/>
    <col min="25" max="25" width="11" customWidth="1" collapsed="1"/>
    <col min="26" max="26" width="9.33203125" hidden="1" customWidth="1" outlineLevel="1"/>
    <col min="27" max="27" width="9.33203125" customWidth="1" collapsed="1"/>
    <col min="28" max="30" width="9.33203125" customWidth="1"/>
    <col min="31" max="31" width="9.33203125" hidden="1" customWidth="1" outlineLevel="1"/>
    <col min="32" max="32" width="10.33203125" customWidth="1" collapsed="1"/>
    <col min="33" max="33" width="9.33203125" customWidth="1"/>
    <col min="34" max="34" width="9.33203125" hidden="1" customWidth="1" outlineLevel="1"/>
    <col min="35" max="35" width="10.6640625" customWidth="1" collapsed="1"/>
    <col min="36" max="36" width="10.33203125" customWidth="1"/>
    <col min="37" max="38" width="9.33203125" customWidth="1"/>
    <col min="39" max="39" width="9.33203125" hidden="1" customWidth="1" outlineLevel="1"/>
    <col min="40" max="40" width="9.33203125" customWidth="1" collapsed="1"/>
    <col min="41" max="41" width="8.33203125" hidden="1" customWidth="1" outlineLevel="1"/>
    <col min="42" max="42" width="2.6640625" customWidth="1" collapsed="1"/>
    <col min="43" max="43" width="12.6640625" customWidth="1"/>
    <col min="44" max="44" width="10.6640625" customWidth="1"/>
  </cols>
  <sheetData>
    <row r="1" spans="1:52" s="50" customFormat="1">
      <c r="A1" s="89" t="s">
        <v>86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2"/>
      <c r="AJ1" s="92"/>
      <c r="AK1" s="93"/>
      <c r="AL1" s="90"/>
      <c r="AM1" s="94"/>
      <c r="AN1" s="94"/>
      <c r="AO1" s="94"/>
      <c r="AP1" s="94"/>
      <c r="AQ1" s="187" t="s">
        <v>140</v>
      </c>
      <c r="AR1" s="188">
        <f>COVER!G35</f>
        <v>47</v>
      </c>
    </row>
    <row r="2" spans="1:52" s="50" customFormat="1" ht="11.25" customHeight="1">
      <c r="A2" s="95" t="s">
        <v>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3"/>
      <c r="AL2" s="90"/>
      <c r="AM2" s="90"/>
      <c r="AN2" s="90"/>
      <c r="AO2" s="96"/>
      <c r="AP2" s="96"/>
      <c r="AQ2" s="97"/>
      <c r="AR2" s="90"/>
    </row>
    <row r="3" spans="1:52" s="50" customFormat="1" ht="11.25" customHeight="1">
      <c r="A3" s="98" t="s">
        <v>88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3"/>
      <c r="AL3" s="90"/>
      <c r="AM3" s="90"/>
      <c r="AN3" s="90"/>
      <c r="AO3" s="99"/>
      <c r="AP3" s="99"/>
      <c r="AQ3" s="100"/>
      <c r="AR3" s="90"/>
    </row>
    <row r="4" spans="1:52" s="70" customFormat="1" ht="22.3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58" t="s">
        <v>123</v>
      </c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69"/>
      <c r="AT4" s="69"/>
      <c r="AU4" s="69"/>
      <c r="AV4" s="69"/>
      <c r="AW4" s="69"/>
      <c r="AX4" s="69"/>
      <c r="AY4" s="69"/>
      <c r="AZ4" s="69"/>
    </row>
    <row r="5" spans="1:52" s="70" customFormat="1" ht="22.3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69"/>
      <c r="AT5" s="69"/>
      <c r="AU5" s="69"/>
      <c r="AV5" s="69"/>
      <c r="AW5" s="69"/>
      <c r="AX5" s="69"/>
      <c r="AY5" s="69"/>
      <c r="AZ5" s="69"/>
    </row>
    <row r="6" spans="1:52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256" t="s">
        <v>125</v>
      </c>
      <c r="Q6" s="257"/>
      <c r="R6" s="257"/>
      <c r="S6" s="257"/>
      <c r="T6" s="257"/>
      <c r="U6" s="257"/>
      <c r="V6" s="257"/>
      <c r="W6" s="257"/>
      <c r="X6" s="257"/>
      <c r="Y6" s="257"/>
      <c r="Z6" s="257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</row>
    <row r="7" spans="1:52" ht="13.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3" t="s">
        <v>74</v>
      </c>
      <c r="L7" s="102"/>
      <c r="M7" s="102"/>
      <c r="N7" s="102"/>
      <c r="O7" s="102"/>
      <c r="P7" s="102"/>
      <c r="Q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52" ht="24" customHeight="1" thickBot="1">
      <c r="A8" s="273" t="s">
        <v>122</v>
      </c>
      <c r="B8" s="274"/>
      <c r="C8" s="275"/>
      <c r="D8" s="104"/>
      <c r="E8" s="104"/>
      <c r="F8" s="104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AC8" s="102"/>
      <c r="AD8" s="102"/>
      <c r="AE8" s="102"/>
      <c r="AF8" s="102"/>
      <c r="AG8" s="102"/>
      <c r="AH8" s="102"/>
      <c r="AI8" s="102"/>
      <c r="AJ8" s="102"/>
      <c r="AK8" s="102"/>
      <c r="AL8" s="276" t="s">
        <v>144</v>
      </c>
      <c r="AM8" s="277"/>
      <c r="AN8" s="277"/>
      <c r="AO8" s="278"/>
      <c r="AP8" s="102"/>
      <c r="AQ8" s="102"/>
      <c r="AR8" s="105"/>
    </row>
    <row r="9" spans="1:52" ht="15" customHeight="1" thickBot="1">
      <c r="A9" s="106" t="s">
        <v>3</v>
      </c>
      <c r="B9" s="106"/>
      <c r="C9" s="259" t="s">
        <v>89</v>
      </c>
      <c r="D9" s="284"/>
      <c r="E9" s="284"/>
      <c r="F9" s="284"/>
      <c r="G9" s="284"/>
      <c r="H9" s="284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279"/>
      <c r="AM9" s="280"/>
      <c r="AN9" s="280"/>
      <c r="AO9" s="281"/>
      <c r="AP9" s="102"/>
      <c r="AQ9" s="102"/>
      <c r="AR9" s="105"/>
    </row>
    <row r="10" spans="1:52" s="71" customFormat="1" ht="16.5" customHeight="1" thickBot="1">
      <c r="A10" s="269">
        <v>2013</v>
      </c>
      <c r="B10" s="285"/>
      <c r="C10" s="107" t="s">
        <v>10</v>
      </c>
      <c r="D10" s="107" t="s">
        <v>46</v>
      </c>
      <c r="E10" s="107" t="s">
        <v>46</v>
      </c>
      <c r="F10" s="107" t="s">
        <v>90</v>
      </c>
      <c r="G10" s="107" t="s">
        <v>90</v>
      </c>
      <c r="H10" s="107" t="s">
        <v>49</v>
      </c>
      <c r="I10" s="107" t="s">
        <v>49</v>
      </c>
      <c r="J10" s="107" t="s">
        <v>11</v>
      </c>
      <c r="K10" s="107" t="s">
        <v>48</v>
      </c>
      <c r="L10" s="107" t="s">
        <v>20</v>
      </c>
      <c r="M10" s="107" t="s">
        <v>13</v>
      </c>
      <c r="N10" s="107" t="s">
        <v>14</v>
      </c>
      <c r="O10" s="107" t="s">
        <v>115</v>
      </c>
      <c r="P10" s="107" t="s">
        <v>115</v>
      </c>
      <c r="Q10" s="107" t="s">
        <v>12</v>
      </c>
      <c r="R10" s="107" t="s">
        <v>21</v>
      </c>
      <c r="S10" s="107" t="s">
        <v>22</v>
      </c>
      <c r="T10" s="107" t="s">
        <v>91</v>
      </c>
      <c r="U10" s="107" t="s">
        <v>91</v>
      </c>
      <c r="V10" s="107" t="s">
        <v>92</v>
      </c>
      <c r="W10" s="107" t="s">
        <v>92</v>
      </c>
      <c r="X10" s="107" t="s">
        <v>93</v>
      </c>
      <c r="Y10" s="107" t="s">
        <v>23</v>
      </c>
      <c r="Z10" s="107" t="s">
        <v>23</v>
      </c>
      <c r="AA10" s="107" t="s">
        <v>94</v>
      </c>
      <c r="AB10" s="107" t="s">
        <v>15</v>
      </c>
      <c r="AC10" s="107" t="s">
        <v>16</v>
      </c>
      <c r="AD10" s="107" t="s">
        <v>17</v>
      </c>
      <c r="AE10" s="107" t="s">
        <v>17</v>
      </c>
      <c r="AF10" s="107" t="s">
        <v>24</v>
      </c>
      <c r="AG10" s="107" t="s">
        <v>4</v>
      </c>
      <c r="AH10" s="107" t="s">
        <v>4</v>
      </c>
      <c r="AI10" s="107" t="s">
        <v>7</v>
      </c>
      <c r="AJ10" s="107" t="s">
        <v>8</v>
      </c>
      <c r="AK10" s="107" t="s">
        <v>95</v>
      </c>
      <c r="AL10" s="107" t="s">
        <v>18</v>
      </c>
      <c r="AM10" s="107" t="s">
        <v>41</v>
      </c>
      <c r="AN10" s="107" t="s">
        <v>5</v>
      </c>
      <c r="AO10" s="107" t="s">
        <v>43</v>
      </c>
      <c r="AP10" s="102"/>
      <c r="AQ10" s="107" t="s">
        <v>148</v>
      </c>
      <c r="AR10" s="105"/>
    </row>
    <row r="11" spans="1:52" s="71" customFormat="1" ht="34.5" hidden="1" customHeight="1" outlineLevel="1">
      <c r="A11" s="261" t="s">
        <v>117</v>
      </c>
      <c r="B11" s="262"/>
      <c r="C11" s="108" t="s">
        <v>118</v>
      </c>
      <c r="D11" s="108">
        <v>4.7699999999999996</v>
      </c>
      <c r="E11" s="108"/>
      <c r="F11" s="108" t="s">
        <v>118</v>
      </c>
      <c r="G11" s="108" t="s">
        <v>118</v>
      </c>
      <c r="H11" s="108" t="s">
        <v>118</v>
      </c>
      <c r="I11" s="108" t="s">
        <v>118</v>
      </c>
      <c r="J11" s="108" t="s">
        <v>118</v>
      </c>
      <c r="K11" s="108" t="s">
        <v>118</v>
      </c>
      <c r="L11" s="108">
        <v>31.88</v>
      </c>
      <c r="M11" s="108">
        <v>35.6</v>
      </c>
      <c r="N11" s="108" t="s">
        <v>118</v>
      </c>
      <c r="O11" s="108"/>
      <c r="P11" s="108"/>
      <c r="Q11" s="108" t="s">
        <v>118</v>
      </c>
      <c r="R11" s="108">
        <v>18.66</v>
      </c>
      <c r="S11" s="108">
        <v>0.92</v>
      </c>
      <c r="T11" s="108" t="s">
        <v>118</v>
      </c>
      <c r="U11" s="108" t="s">
        <v>118</v>
      </c>
      <c r="V11" s="108" t="s">
        <v>118</v>
      </c>
      <c r="W11" s="108" t="s">
        <v>118</v>
      </c>
      <c r="X11" s="108" t="s">
        <v>118</v>
      </c>
      <c r="Y11" s="108">
        <v>0.28999999999999998</v>
      </c>
      <c r="Z11" s="108"/>
      <c r="AA11" s="108" t="s">
        <v>118</v>
      </c>
      <c r="AB11" s="108" t="s">
        <v>118</v>
      </c>
      <c r="AC11" s="108" t="s">
        <v>118</v>
      </c>
      <c r="AD11" s="108" t="s">
        <v>118</v>
      </c>
      <c r="AE11" s="108" t="s">
        <v>118</v>
      </c>
      <c r="AF11" s="108">
        <v>6.88</v>
      </c>
      <c r="AG11" s="108" t="s">
        <v>118</v>
      </c>
      <c r="AH11" s="108" t="s">
        <v>118</v>
      </c>
      <c r="AI11" s="108">
        <v>0.59</v>
      </c>
      <c r="AJ11" s="108">
        <v>0.41</v>
      </c>
      <c r="AK11" s="108" t="s">
        <v>118</v>
      </c>
      <c r="AL11" s="108" t="s">
        <v>118</v>
      </c>
      <c r="AM11" s="108" t="s">
        <v>118</v>
      </c>
      <c r="AN11" s="108" t="s">
        <v>118</v>
      </c>
      <c r="AO11" s="108" t="s">
        <v>118</v>
      </c>
      <c r="AP11" s="102"/>
      <c r="AQ11" s="109">
        <v>100</v>
      </c>
      <c r="AR11" s="105"/>
    </row>
    <row r="12" spans="1:52" s="71" customFormat="1" ht="34.5" hidden="1" customHeight="1" outlineLevel="1">
      <c r="A12" s="263" t="s">
        <v>116</v>
      </c>
      <c r="B12" s="264"/>
      <c r="C12" s="110" t="s">
        <v>118</v>
      </c>
      <c r="D12" s="110">
        <v>5.86</v>
      </c>
      <c r="E12" s="110"/>
      <c r="F12" s="110" t="s">
        <v>118</v>
      </c>
      <c r="G12" s="110" t="s">
        <v>118</v>
      </c>
      <c r="H12" s="110" t="s">
        <v>118</v>
      </c>
      <c r="I12" s="110" t="s">
        <v>118</v>
      </c>
      <c r="J12" s="110" t="s">
        <v>118</v>
      </c>
      <c r="K12" s="110" t="s">
        <v>118</v>
      </c>
      <c r="L12" s="110">
        <v>33.75</v>
      </c>
      <c r="M12" s="110">
        <v>39.549999999999997</v>
      </c>
      <c r="N12" s="110" t="s">
        <v>118</v>
      </c>
      <c r="O12" s="110" t="s">
        <v>118</v>
      </c>
      <c r="P12" s="110" t="s">
        <v>118</v>
      </c>
      <c r="Q12" s="110" t="s">
        <v>118</v>
      </c>
      <c r="R12" s="110">
        <v>12.51</v>
      </c>
      <c r="S12" s="110">
        <v>0</v>
      </c>
      <c r="T12" s="110" t="s">
        <v>118</v>
      </c>
      <c r="U12" s="110" t="s">
        <v>118</v>
      </c>
      <c r="V12" s="110" t="s">
        <v>118</v>
      </c>
      <c r="W12" s="110" t="s">
        <v>118</v>
      </c>
      <c r="X12" s="110" t="s">
        <v>118</v>
      </c>
      <c r="Y12" s="110">
        <v>0.38</v>
      </c>
      <c r="Z12" s="110"/>
      <c r="AA12" s="110" t="s">
        <v>118</v>
      </c>
      <c r="AB12" s="110" t="s">
        <v>118</v>
      </c>
      <c r="AC12" s="110" t="s">
        <v>118</v>
      </c>
      <c r="AD12" s="110" t="s">
        <v>118</v>
      </c>
      <c r="AE12" s="110" t="s">
        <v>118</v>
      </c>
      <c r="AF12" s="110">
        <v>7</v>
      </c>
      <c r="AG12" s="110" t="s">
        <v>118</v>
      </c>
      <c r="AH12" s="110" t="s">
        <v>118</v>
      </c>
      <c r="AI12" s="110">
        <v>0.59</v>
      </c>
      <c r="AJ12" s="110">
        <v>0.36</v>
      </c>
      <c r="AK12" s="110" t="s">
        <v>118</v>
      </c>
      <c r="AL12" s="110" t="s">
        <v>118</v>
      </c>
      <c r="AM12" s="110" t="s">
        <v>118</v>
      </c>
      <c r="AN12" s="110" t="s">
        <v>118</v>
      </c>
      <c r="AO12" s="110" t="s">
        <v>118</v>
      </c>
      <c r="AP12" s="102"/>
      <c r="AQ12" s="111">
        <v>100</v>
      </c>
      <c r="AR12" s="105"/>
    </row>
    <row r="13" spans="1:52" s="71" customFormat="1" ht="34.5" customHeight="1" collapsed="1" thickBot="1">
      <c r="A13" s="265" t="s">
        <v>114</v>
      </c>
      <c r="B13" s="266"/>
      <c r="C13" s="112" t="s">
        <v>118</v>
      </c>
      <c r="D13" s="112">
        <v>3.7067957852642004</v>
      </c>
      <c r="E13" s="112"/>
      <c r="F13" s="112" t="s">
        <v>118</v>
      </c>
      <c r="G13" s="112" t="s">
        <v>118</v>
      </c>
      <c r="H13" s="112" t="s">
        <v>118</v>
      </c>
      <c r="I13" s="112" t="s">
        <v>118</v>
      </c>
      <c r="J13" s="112" t="s">
        <v>118</v>
      </c>
      <c r="K13" s="112" t="s">
        <v>118</v>
      </c>
      <c r="L13" s="112">
        <v>34.681812539296892</v>
      </c>
      <c r="M13" s="112">
        <v>39.031232254499677</v>
      </c>
      <c r="N13" s="112" t="s">
        <v>118</v>
      </c>
      <c r="O13" s="112">
        <v>1.3945025334481751</v>
      </c>
      <c r="P13" s="112"/>
      <c r="Q13" s="112" t="s">
        <v>118</v>
      </c>
      <c r="R13" s="112">
        <v>12.513993696870187</v>
      </c>
      <c r="S13" s="112" t="s">
        <v>118</v>
      </c>
      <c r="T13" s="112" t="s">
        <v>118</v>
      </c>
      <c r="U13" s="112" t="s">
        <v>118</v>
      </c>
      <c r="V13" s="112" t="s">
        <v>118</v>
      </c>
      <c r="W13" s="112" t="s">
        <v>118</v>
      </c>
      <c r="X13" s="112" t="s">
        <v>118</v>
      </c>
      <c r="Y13" s="112">
        <v>0.44046030997525359</v>
      </c>
      <c r="Z13" s="112"/>
      <c r="AA13" s="112" t="s">
        <v>118</v>
      </c>
      <c r="AB13" s="112" t="s">
        <v>118</v>
      </c>
      <c r="AC13" s="112" t="s">
        <v>118</v>
      </c>
      <c r="AD13" s="112" t="s">
        <v>118</v>
      </c>
      <c r="AE13" s="112" t="s">
        <v>118</v>
      </c>
      <c r="AF13" s="112">
        <v>7.2179828269296378</v>
      </c>
      <c r="AG13" s="112" t="s">
        <v>118</v>
      </c>
      <c r="AH13" s="112" t="s">
        <v>118</v>
      </c>
      <c r="AI13" s="112">
        <v>0.61793516014843275</v>
      </c>
      <c r="AJ13" s="112">
        <v>0.39528489356753532</v>
      </c>
      <c r="AK13" s="112" t="s">
        <v>118</v>
      </c>
      <c r="AL13" s="112" t="s">
        <v>118</v>
      </c>
      <c r="AM13" s="112" t="s">
        <v>118</v>
      </c>
      <c r="AN13" s="112" t="s">
        <v>118</v>
      </c>
      <c r="AO13" s="112" t="s">
        <v>118</v>
      </c>
      <c r="AP13" s="113"/>
      <c r="AQ13" s="112">
        <v>100</v>
      </c>
      <c r="AR13" s="105"/>
    </row>
    <row r="14" spans="1:52" s="8" customFormat="1" ht="31.8" thickBot="1">
      <c r="A14" s="114" t="s">
        <v>31</v>
      </c>
      <c r="B14" s="114" t="s">
        <v>96</v>
      </c>
      <c r="C14" s="115" t="s">
        <v>40</v>
      </c>
      <c r="D14" s="115" t="s">
        <v>40</v>
      </c>
      <c r="E14" s="115" t="s">
        <v>47</v>
      </c>
      <c r="F14" s="115" t="s">
        <v>40</v>
      </c>
      <c r="G14" s="115" t="s">
        <v>97</v>
      </c>
      <c r="H14" s="115" t="s">
        <v>40</v>
      </c>
      <c r="I14" s="115" t="s">
        <v>50</v>
      </c>
      <c r="J14" s="115" t="s">
        <v>40</v>
      </c>
      <c r="K14" s="115" t="s">
        <v>40</v>
      </c>
      <c r="L14" s="115" t="s">
        <v>40</v>
      </c>
      <c r="M14" s="115" t="s">
        <v>40</v>
      </c>
      <c r="N14" s="115" t="s">
        <v>40</v>
      </c>
      <c r="O14" s="115" t="s">
        <v>40</v>
      </c>
      <c r="P14" s="115" t="s">
        <v>119</v>
      </c>
      <c r="Q14" s="115" t="s">
        <v>40</v>
      </c>
      <c r="R14" s="115" t="s">
        <v>40</v>
      </c>
      <c r="S14" s="115" t="s">
        <v>40</v>
      </c>
      <c r="T14" s="115" t="s">
        <v>40</v>
      </c>
      <c r="U14" s="115" t="s">
        <v>98</v>
      </c>
      <c r="V14" s="115" t="s">
        <v>40</v>
      </c>
      <c r="W14" s="115" t="s">
        <v>99</v>
      </c>
      <c r="X14" s="115" t="s">
        <v>40</v>
      </c>
      <c r="Y14" s="115" t="s">
        <v>40</v>
      </c>
      <c r="Z14" s="115" t="s">
        <v>42</v>
      </c>
      <c r="AA14" s="115" t="s">
        <v>40</v>
      </c>
      <c r="AB14" s="115" t="s">
        <v>40</v>
      </c>
      <c r="AC14" s="115" t="s">
        <v>40</v>
      </c>
      <c r="AD14" s="115" t="s">
        <v>40</v>
      </c>
      <c r="AE14" s="115" t="s">
        <v>44</v>
      </c>
      <c r="AF14" s="115" t="s">
        <v>40</v>
      </c>
      <c r="AG14" s="115" t="s">
        <v>40</v>
      </c>
      <c r="AH14" s="115" t="s">
        <v>45</v>
      </c>
      <c r="AI14" s="115" t="s">
        <v>40</v>
      </c>
      <c r="AJ14" s="115" t="s">
        <v>40</v>
      </c>
      <c r="AK14" s="115" t="s">
        <v>40</v>
      </c>
      <c r="AL14" s="115" t="s">
        <v>40</v>
      </c>
      <c r="AM14" s="115" t="s">
        <v>41</v>
      </c>
      <c r="AN14" s="115" t="s">
        <v>40</v>
      </c>
      <c r="AO14" s="116" t="s">
        <v>43</v>
      </c>
      <c r="AP14" s="113"/>
      <c r="AQ14" s="117" t="s">
        <v>138</v>
      </c>
      <c r="AR14" s="118" t="s">
        <v>120</v>
      </c>
    </row>
    <row r="15" spans="1:52" ht="15.6" hidden="1" outlineLevel="1" thickBot="1">
      <c r="A15" s="253" t="s">
        <v>100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5"/>
      <c r="AP15" s="102"/>
      <c r="AQ15" s="102"/>
      <c r="AR15" s="102"/>
    </row>
    <row r="16" spans="1:52" ht="16.5" hidden="1" customHeight="1" outlineLevel="1" thickBot="1">
      <c r="A16" s="119">
        <v>40910</v>
      </c>
      <c r="B16" s="120">
        <v>1</v>
      </c>
      <c r="C16" s="121" t="s">
        <v>118</v>
      </c>
      <c r="D16" s="121">
        <v>528.73500000000001</v>
      </c>
      <c r="E16" s="122">
        <v>1034.0999999999999</v>
      </c>
      <c r="F16" s="121" t="s">
        <v>118</v>
      </c>
      <c r="G16" s="122" t="s">
        <v>118</v>
      </c>
      <c r="H16" s="121" t="s">
        <v>118</v>
      </c>
      <c r="I16" s="122" t="s">
        <v>118</v>
      </c>
      <c r="J16" s="121" t="s">
        <v>118</v>
      </c>
      <c r="K16" s="121" t="s">
        <v>118</v>
      </c>
      <c r="L16" s="121">
        <v>515.96400000000006</v>
      </c>
      <c r="M16" s="121">
        <v>803.68000000000006</v>
      </c>
      <c r="N16" s="121" t="s">
        <v>118</v>
      </c>
      <c r="O16" s="121"/>
      <c r="P16" s="122" t="s">
        <v>118</v>
      </c>
      <c r="Q16" s="121" t="s">
        <v>118</v>
      </c>
      <c r="R16" s="121">
        <v>600.37</v>
      </c>
      <c r="S16" s="121">
        <v>603</v>
      </c>
      <c r="T16" s="121" t="s">
        <v>118</v>
      </c>
      <c r="U16" s="122" t="s">
        <v>118</v>
      </c>
      <c r="V16" s="121" t="s">
        <v>118</v>
      </c>
      <c r="W16" s="121" t="s">
        <v>118</v>
      </c>
      <c r="X16" s="122" t="s">
        <v>118</v>
      </c>
      <c r="Y16" s="121">
        <v>724.97640000000001</v>
      </c>
      <c r="Z16" s="122">
        <v>230148.93</v>
      </c>
      <c r="AA16" s="121" t="s">
        <v>118</v>
      </c>
      <c r="AB16" s="121" t="s">
        <v>118</v>
      </c>
      <c r="AC16" s="121" t="s">
        <v>118</v>
      </c>
      <c r="AD16" s="121" t="s">
        <v>118</v>
      </c>
      <c r="AE16" s="122" t="s">
        <v>118</v>
      </c>
      <c r="AF16" s="121">
        <v>480</v>
      </c>
      <c r="AG16" s="121" t="s">
        <v>118</v>
      </c>
      <c r="AH16" s="122" t="s">
        <v>118</v>
      </c>
      <c r="AI16" s="121">
        <v>402.8</v>
      </c>
      <c r="AJ16" s="121">
        <v>740.48</v>
      </c>
      <c r="AK16" s="121" t="s">
        <v>118</v>
      </c>
      <c r="AL16" s="121" t="s">
        <v>118</v>
      </c>
      <c r="AM16" s="122" t="s">
        <v>118</v>
      </c>
      <c r="AN16" s="121" t="s">
        <v>118</v>
      </c>
      <c r="AO16" s="122" t="s">
        <v>118</v>
      </c>
      <c r="AP16" s="113"/>
      <c r="AQ16" s="108">
        <v>633.93562426000005</v>
      </c>
      <c r="AR16" s="102"/>
    </row>
    <row r="17" spans="1:44" ht="16.5" hidden="1" customHeight="1" outlineLevel="1" thickBot="1">
      <c r="A17" s="119">
        <v>40917</v>
      </c>
      <c r="B17" s="120">
        <v>2</v>
      </c>
      <c r="C17" s="121" t="s">
        <v>118</v>
      </c>
      <c r="D17" s="121">
        <v>527.99369999999999</v>
      </c>
      <c r="E17" s="122">
        <v>1032.6500000000001</v>
      </c>
      <c r="F17" s="121" t="s">
        <v>118</v>
      </c>
      <c r="G17" s="122" t="s">
        <v>118</v>
      </c>
      <c r="H17" s="121" t="s">
        <v>118</v>
      </c>
      <c r="I17" s="122" t="s">
        <v>118</v>
      </c>
      <c r="J17" s="121" t="s">
        <v>118</v>
      </c>
      <c r="K17" s="121" t="s">
        <v>118</v>
      </c>
      <c r="L17" s="121">
        <v>491.67600000000004</v>
      </c>
      <c r="M17" s="121">
        <v>762.49</v>
      </c>
      <c r="N17" s="121" t="s">
        <v>118</v>
      </c>
      <c r="O17" s="121"/>
      <c r="P17" s="122" t="s">
        <v>118</v>
      </c>
      <c r="Q17" s="121" t="s">
        <v>118</v>
      </c>
      <c r="R17" s="121">
        <v>596.13</v>
      </c>
      <c r="S17" s="121">
        <v>580</v>
      </c>
      <c r="T17" s="121" t="s">
        <v>118</v>
      </c>
      <c r="U17" s="122" t="s">
        <v>118</v>
      </c>
      <c r="V17" s="121" t="s">
        <v>118</v>
      </c>
      <c r="W17" s="121" t="s">
        <v>118</v>
      </c>
      <c r="X17" s="122" t="s">
        <v>118</v>
      </c>
      <c r="Y17" s="121">
        <v>728.17880000000002</v>
      </c>
      <c r="Z17" s="122">
        <v>227322.86000000002</v>
      </c>
      <c r="AA17" s="121" t="s">
        <v>118</v>
      </c>
      <c r="AB17" s="121" t="s">
        <v>118</v>
      </c>
      <c r="AC17" s="121" t="s">
        <v>118</v>
      </c>
      <c r="AD17" s="121" t="s">
        <v>118</v>
      </c>
      <c r="AE17" s="122" t="s">
        <v>118</v>
      </c>
      <c r="AF17" s="121">
        <v>480</v>
      </c>
      <c r="AG17" s="121" t="s">
        <v>118</v>
      </c>
      <c r="AH17" s="122" t="s">
        <v>118</v>
      </c>
      <c r="AI17" s="121">
        <v>405.52</v>
      </c>
      <c r="AJ17" s="121">
        <v>740.48</v>
      </c>
      <c r="AK17" s="121" t="s">
        <v>118</v>
      </c>
      <c r="AL17" s="121" t="s">
        <v>118</v>
      </c>
      <c r="AM17" s="122" t="s">
        <v>118</v>
      </c>
      <c r="AN17" s="121" t="s">
        <v>118</v>
      </c>
      <c r="AO17" s="122" t="s">
        <v>118</v>
      </c>
      <c r="AP17" s="113"/>
      <c r="AQ17" s="108">
        <v>610.51616080999997</v>
      </c>
      <c r="AR17" s="123">
        <v>-3.6942967950945871E-2</v>
      </c>
    </row>
    <row r="18" spans="1:44" ht="16.5" hidden="1" customHeight="1" outlineLevel="1" thickBot="1">
      <c r="A18" s="119">
        <v>40924</v>
      </c>
      <c r="B18" s="120">
        <v>3</v>
      </c>
      <c r="C18" s="121" t="s">
        <v>118</v>
      </c>
      <c r="D18" s="121">
        <v>528.13679999999999</v>
      </c>
      <c r="E18" s="122">
        <v>1032.93</v>
      </c>
      <c r="F18" s="121" t="s">
        <v>118</v>
      </c>
      <c r="G18" s="122" t="s">
        <v>118</v>
      </c>
      <c r="H18" s="121" t="s">
        <v>118</v>
      </c>
      <c r="I18" s="122" t="s">
        <v>118</v>
      </c>
      <c r="J18" s="121" t="s">
        <v>118</v>
      </c>
      <c r="K18" s="121" t="s">
        <v>118</v>
      </c>
      <c r="L18" s="121">
        <v>471.73200000000003</v>
      </c>
      <c r="M18" s="121">
        <v>715.61</v>
      </c>
      <c r="N18" s="121" t="s">
        <v>118</v>
      </c>
      <c r="O18" s="121"/>
      <c r="P18" s="122" t="s">
        <v>118</v>
      </c>
      <c r="Q18" s="121" t="s">
        <v>118</v>
      </c>
      <c r="R18" s="121">
        <v>606.24</v>
      </c>
      <c r="S18" s="121">
        <v>553</v>
      </c>
      <c r="T18" s="121" t="s">
        <v>118</v>
      </c>
      <c r="U18" s="122" t="s">
        <v>118</v>
      </c>
      <c r="V18" s="121" t="s">
        <v>118</v>
      </c>
      <c r="W18" s="121" t="s">
        <v>118</v>
      </c>
      <c r="X18" s="122" t="s">
        <v>118</v>
      </c>
      <c r="Y18" s="121">
        <v>589.20850000000007</v>
      </c>
      <c r="Z18" s="122">
        <v>180803.67</v>
      </c>
      <c r="AA18" s="121" t="s">
        <v>118</v>
      </c>
      <c r="AB18" s="121" t="s">
        <v>118</v>
      </c>
      <c r="AC18" s="121" t="s">
        <v>118</v>
      </c>
      <c r="AD18" s="121" t="s">
        <v>118</v>
      </c>
      <c r="AE18" s="122" t="s">
        <v>118</v>
      </c>
      <c r="AF18" s="121">
        <v>480</v>
      </c>
      <c r="AG18" s="121" t="s">
        <v>118</v>
      </c>
      <c r="AH18" s="122" t="s">
        <v>118</v>
      </c>
      <c r="AI18" s="121">
        <v>403.31</v>
      </c>
      <c r="AJ18" s="121">
        <v>740.48</v>
      </c>
      <c r="AK18" s="121" t="s">
        <v>118</v>
      </c>
      <c r="AL18" s="121" t="s">
        <v>118</v>
      </c>
      <c r="AM18" s="122" t="s">
        <v>118</v>
      </c>
      <c r="AN18" s="121" t="s">
        <v>118</v>
      </c>
      <c r="AO18" s="122" t="s">
        <v>118</v>
      </c>
      <c r="AP18" s="113"/>
      <c r="AQ18" s="108">
        <v>588.69763261000003</v>
      </c>
      <c r="AR18" s="123">
        <v>-3.5737838898567853E-2</v>
      </c>
    </row>
    <row r="19" spans="1:44" ht="16.5" hidden="1" customHeight="1" outlineLevel="1" thickBot="1">
      <c r="A19" s="119">
        <v>40931</v>
      </c>
      <c r="B19" s="120">
        <v>4</v>
      </c>
      <c r="C19" s="121" t="s">
        <v>118</v>
      </c>
      <c r="D19" s="121">
        <v>528.16240000000005</v>
      </c>
      <c r="E19" s="122">
        <v>1032.98</v>
      </c>
      <c r="F19" s="121" t="s">
        <v>118</v>
      </c>
      <c r="G19" s="122" t="s">
        <v>118</v>
      </c>
      <c r="H19" s="121" t="s">
        <v>118</v>
      </c>
      <c r="I19" s="122" t="s">
        <v>118</v>
      </c>
      <c r="J19" s="121" t="s">
        <v>118</v>
      </c>
      <c r="K19" s="121" t="s">
        <v>118</v>
      </c>
      <c r="L19" s="121">
        <v>462.1</v>
      </c>
      <c r="M19" s="121">
        <v>695.76</v>
      </c>
      <c r="N19" s="121" t="s">
        <v>118</v>
      </c>
      <c r="O19" s="121"/>
      <c r="P19" s="122" t="s">
        <v>118</v>
      </c>
      <c r="Q19" s="121" t="s">
        <v>118</v>
      </c>
      <c r="R19" s="121">
        <v>604.63</v>
      </c>
      <c r="S19" s="121">
        <v>513</v>
      </c>
      <c r="T19" s="121" t="s">
        <v>118</v>
      </c>
      <c r="U19" s="122" t="s">
        <v>118</v>
      </c>
      <c r="V19" s="121" t="s">
        <v>118</v>
      </c>
      <c r="W19" s="121" t="s">
        <v>118</v>
      </c>
      <c r="X19" s="122" t="s">
        <v>118</v>
      </c>
      <c r="Y19" s="121">
        <v>574.3845</v>
      </c>
      <c r="Z19" s="122">
        <v>171497.26</v>
      </c>
      <c r="AA19" s="121" t="s">
        <v>118</v>
      </c>
      <c r="AB19" s="121" t="s">
        <v>118</v>
      </c>
      <c r="AC19" s="121" t="s">
        <v>118</v>
      </c>
      <c r="AD19" s="121" t="s">
        <v>118</v>
      </c>
      <c r="AE19" s="122" t="s">
        <v>118</v>
      </c>
      <c r="AF19" s="121">
        <v>480</v>
      </c>
      <c r="AG19" s="121" t="s">
        <v>118</v>
      </c>
      <c r="AH19" s="122" t="s">
        <v>118</v>
      </c>
      <c r="AI19" s="121">
        <v>410.88</v>
      </c>
      <c r="AJ19" s="121">
        <v>436.89</v>
      </c>
      <c r="AK19" s="121" t="s">
        <v>118</v>
      </c>
      <c r="AL19" s="121" t="s">
        <v>118</v>
      </c>
      <c r="AM19" s="122" t="s">
        <v>118</v>
      </c>
      <c r="AN19" s="121" t="s">
        <v>118</v>
      </c>
      <c r="AO19" s="122" t="s">
        <v>118</v>
      </c>
      <c r="AP19" s="113"/>
      <c r="AQ19" s="108">
        <v>576.65010053000003</v>
      </c>
      <c r="AR19" s="123">
        <v>-2.046471976893649E-2</v>
      </c>
    </row>
    <row r="20" spans="1:44" ht="16.5" hidden="1" customHeight="1" outlineLevel="1" thickBot="1">
      <c r="A20" s="119">
        <v>40938</v>
      </c>
      <c r="B20" s="120">
        <v>5</v>
      </c>
      <c r="C20" s="121" t="s">
        <v>118</v>
      </c>
      <c r="D20" s="121">
        <v>528.20330000000001</v>
      </c>
      <c r="E20" s="122">
        <v>1033.06</v>
      </c>
      <c r="F20" s="121" t="s">
        <v>118</v>
      </c>
      <c r="G20" s="122" t="s">
        <v>118</v>
      </c>
      <c r="H20" s="121" t="s">
        <v>118</v>
      </c>
      <c r="I20" s="122" t="s">
        <v>118</v>
      </c>
      <c r="J20" s="121" t="s">
        <v>118</v>
      </c>
      <c r="K20" s="121" t="s">
        <v>118</v>
      </c>
      <c r="L20" s="121">
        <v>466.28400000000005</v>
      </c>
      <c r="M20" s="121">
        <v>697.78</v>
      </c>
      <c r="N20" s="121" t="s">
        <v>118</v>
      </c>
      <c r="O20" s="121"/>
      <c r="P20" s="122" t="s">
        <v>118</v>
      </c>
      <c r="Q20" s="121" t="s">
        <v>118</v>
      </c>
      <c r="R20" s="121">
        <v>604.5</v>
      </c>
      <c r="S20" s="121">
        <v>492</v>
      </c>
      <c r="T20" s="121" t="s">
        <v>118</v>
      </c>
      <c r="U20" s="122" t="s">
        <v>118</v>
      </c>
      <c r="V20" s="121" t="s">
        <v>118</v>
      </c>
      <c r="W20" s="121" t="s">
        <v>118</v>
      </c>
      <c r="X20" s="122" t="s">
        <v>118</v>
      </c>
      <c r="Y20" s="121">
        <v>566.25300000000004</v>
      </c>
      <c r="Z20" s="122">
        <v>166062.58000000002</v>
      </c>
      <c r="AA20" s="121" t="s">
        <v>118</v>
      </c>
      <c r="AB20" s="121" t="s">
        <v>118</v>
      </c>
      <c r="AC20" s="121" t="s">
        <v>118</v>
      </c>
      <c r="AD20" s="121" t="s">
        <v>118</v>
      </c>
      <c r="AE20" s="122" t="s">
        <v>118</v>
      </c>
      <c r="AF20" s="121">
        <v>456</v>
      </c>
      <c r="AG20" s="121" t="s">
        <v>118</v>
      </c>
      <c r="AH20" s="122" t="s">
        <v>118</v>
      </c>
      <c r="AI20" s="121">
        <v>387.09000000000003</v>
      </c>
      <c r="AJ20" s="121">
        <v>515.47</v>
      </c>
      <c r="AK20" s="121" t="s">
        <v>118</v>
      </c>
      <c r="AL20" s="121" t="s">
        <v>118</v>
      </c>
      <c r="AM20" s="122" t="s">
        <v>118</v>
      </c>
      <c r="AN20" s="121" t="s">
        <v>118</v>
      </c>
      <c r="AO20" s="122" t="s">
        <v>118</v>
      </c>
      <c r="AP20" s="113"/>
      <c r="AQ20" s="108">
        <v>576.99460830999999</v>
      </c>
      <c r="AR20" s="123">
        <v>5.9742949785901445E-4</v>
      </c>
    </row>
    <row r="21" spans="1:44" ht="16.5" hidden="1" customHeight="1" outlineLevel="1" thickBot="1">
      <c r="A21" s="119">
        <v>40945</v>
      </c>
      <c r="B21" s="120">
        <v>6</v>
      </c>
      <c r="C21" s="121" t="s">
        <v>118</v>
      </c>
      <c r="D21" s="121">
        <v>528.33620000000008</v>
      </c>
      <c r="E21" s="122">
        <v>1033.32</v>
      </c>
      <c r="F21" s="121" t="s">
        <v>118</v>
      </c>
      <c r="G21" s="122" t="s">
        <v>118</v>
      </c>
      <c r="H21" s="121" t="s">
        <v>118</v>
      </c>
      <c r="I21" s="122" t="s">
        <v>118</v>
      </c>
      <c r="J21" s="121" t="s">
        <v>118</v>
      </c>
      <c r="K21" s="121" t="s">
        <v>118</v>
      </c>
      <c r="L21" s="121">
        <v>485.22400000000005</v>
      </c>
      <c r="M21" s="121">
        <v>704.1</v>
      </c>
      <c r="N21" s="121" t="s">
        <v>118</v>
      </c>
      <c r="O21" s="121"/>
      <c r="P21" s="122" t="s">
        <v>118</v>
      </c>
      <c r="Q21" s="121" t="s">
        <v>118</v>
      </c>
      <c r="R21" s="121">
        <v>604.5</v>
      </c>
      <c r="S21" s="121">
        <v>455</v>
      </c>
      <c r="T21" s="121" t="s">
        <v>118</v>
      </c>
      <c r="U21" s="122" t="s">
        <v>118</v>
      </c>
      <c r="V21" s="121" t="s">
        <v>118</v>
      </c>
      <c r="W21" s="121" t="s">
        <v>118</v>
      </c>
      <c r="X21" s="122" t="s">
        <v>118</v>
      </c>
      <c r="Y21" s="121">
        <v>634.73260000000005</v>
      </c>
      <c r="Z21" s="122">
        <v>185358.25</v>
      </c>
      <c r="AA21" s="121" t="s">
        <v>118</v>
      </c>
      <c r="AB21" s="121" t="s">
        <v>118</v>
      </c>
      <c r="AC21" s="121" t="s">
        <v>118</v>
      </c>
      <c r="AD21" s="121" t="s">
        <v>118</v>
      </c>
      <c r="AE21" s="122" t="s">
        <v>118</v>
      </c>
      <c r="AF21" s="121">
        <v>456</v>
      </c>
      <c r="AG21" s="121" t="s">
        <v>118</v>
      </c>
      <c r="AH21" s="122" t="s">
        <v>118</v>
      </c>
      <c r="AI21" s="121">
        <v>408.83199999999999</v>
      </c>
      <c r="AJ21" s="121">
        <v>515.47</v>
      </c>
      <c r="AK21" s="121" t="s">
        <v>118</v>
      </c>
      <c r="AL21" s="121" t="s">
        <v>118</v>
      </c>
      <c r="AM21" s="122" t="s">
        <v>118</v>
      </c>
      <c r="AN21" s="121" t="s">
        <v>118</v>
      </c>
      <c r="AO21" s="122" t="s">
        <v>118</v>
      </c>
      <c r="AP21" s="113"/>
      <c r="AQ21" s="108">
        <v>585.27540828000008</v>
      </c>
      <c r="AR21" s="123">
        <v>1.435160719136408E-2</v>
      </c>
    </row>
    <row r="22" spans="1:44" ht="16.5" hidden="1" customHeight="1" outlineLevel="1" thickBot="1">
      <c r="A22" s="119">
        <v>40952</v>
      </c>
      <c r="B22" s="120">
        <v>7</v>
      </c>
      <c r="C22" s="121" t="s">
        <v>118</v>
      </c>
      <c r="D22" s="121">
        <v>528.40780000000007</v>
      </c>
      <c r="E22" s="122">
        <v>1033.46</v>
      </c>
      <c r="F22" s="121" t="s">
        <v>118</v>
      </c>
      <c r="G22" s="122" t="s">
        <v>118</v>
      </c>
      <c r="H22" s="121" t="s">
        <v>118</v>
      </c>
      <c r="I22" s="122" t="s">
        <v>118</v>
      </c>
      <c r="J22" s="121" t="s">
        <v>118</v>
      </c>
      <c r="K22" s="121" t="s">
        <v>118</v>
      </c>
      <c r="L22" s="121">
        <v>492.19</v>
      </c>
      <c r="M22" s="121">
        <v>698.36</v>
      </c>
      <c r="N22" s="121" t="s">
        <v>118</v>
      </c>
      <c r="O22" s="121"/>
      <c r="P22" s="122" t="s">
        <v>118</v>
      </c>
      <c r="Q22" s="121" t="s">
        <v>118</v>
      </c>
      <c r="R22" s="121">
        <v>604.5</v>
      </c>
      <c r="S22" s="121">
        <v>463</v>
      </c>
      <c r="T22" s="121" t="s">
        <v>118</v>
      </c>
      <c r="U22" s="122" t="s">
        <v>118</v>
      </c>
      <c r="V22" s="121" t="s">
        <v>118</v>
      </c>
      <c r="W22" s="121" t="s">
        <v>118</v>
      </c>
      <c r="X22" s="122" t="s">
        <v>118</v>
      </c>
      <c r="Y22" s="121">
        <v>573.70900000000006</v>
      </c>
      <c r="Z22" s="122">
        <v>167147.65</v>
      </c>
      <c r="AA22" s="121" t="s">
        <v>118</v>
      </c>
      <c r="AB22" s="121" t="s">
        <v>118</v>
      </c>
      <c r="AC22" s="121" t="s">
        <v>118</v>
      </c>
      <c r="AD22" s="121" t="s">
        <v>118</v>
      </c>
      <c r="AE22" s="122" t="s">
        <v>118</v>
      </c>
      <c r="AF22" s="121">
        <v>456</v>
      </c>
      <c r="AG22" s="121" t="s">
        <v>118</v>
      </c>
      <c r="AH22" s="122" t="s">
        <v>118</v>
      </c>
      <c r="AI22" s="121">
        <v>381.89</v>
      </c>
      <c r="AJ22" s="121">
        <v>459.34000000000003</v>
      </c>
      <c r="AK22" s="121" t="s">
        <v>118</v>
      </c>
      <c r="AL22" s="121" t="s">
        <v>118</v>
      </c>
      <c r="AM22" s="122" t="s">
        <v>118</v>
      </c>
      <c r="AN22" s="121" t="s">
        <v>118</v>
      </c>
      <c r="AO22" s="122" t="s">
        <v>118</v>
      </c>
      <c r="AP22" s="113"/>
      <c r="AQ22" s="108">
        <v>584.96368516000007</v>
      </c>
      <c r="AR22" s="123">
        <v>-5.3260929058351891E-4</v>
      </c>
    </row>
    <row r="23" spans="1:44" ht="16.5" hidden="1" customHeight="1" outlineLevel="1" thickBot="1">
      <c r="A23" s="119">
        <v>40959</v>
      </c>
      <c r="B23" s="120">
        <v>8</v>
      </c>
      <c r="C23" s="121" t="s">
        <v>118</v>
      </c>
      <c r="D23" s="121">
        <v>528.4538</v>
      </c>
      <c r="E23" s="122">
        <v>1033.55</v>
      </c>
      <c r="F23" s="121" t="s">
        <v>118</v>
      </c>
      <c r="G23" s="122" t="s">
        <v>118</v>
      </c>
      <c r="H23" s="121" t="s">
        <v>118</v>
      </c>
      <c r="I23" s="122" t="s">
        <v>118</v>
      </c>
      <c r="J23" s="121" t="s">
        <v>118</v>
      </c>
      <c r="K23" s="121" t="s">
        <v>118</v>
      </c>
      <c r="L23" s="121">
        <v>491.45</v>
      </c>
      <c r="M23" s="121">
        <v>696.13</v>
      </c>
      <c r="N23" s="121" t="s">
        <v>118</v>
      </c>
      <c r="O23" s="121"/>
      <c r="P23" s="122" t="s">
        <v>118</v>
      </c>
      <c r="Q23" s="121" t="s">
        <v>118</v>
      </c>
      <c r="R23" s="121">
        <v>604.63</v>
      </c>
      <c r="S23" s="121">
        <v>443</v>
      </c>
      <c r="T23" s="121" t="s">
        <v>118</v>
      </c>
      <c r="U23" s="122" t="s">
        <v>118</v>
      </c>
      <c r="V23" s="121" t="s">
        <v>118</v>
      </c>
      <c r="W23" s="121" t="s">
        <v>118</v>
      </c>
      <c r="X23" s="122" t="s">
        <v>118</v>
      </c>
      <c r="Y23" s="121">
        <v>594.65070000000003</v>
      </c>
      <c r="Z23" s="122">
        <v>171710.5</v>
      </c>
      <c r="AA23" s="121" t="s">
        <v>118</v>
      </c>
      <c r="AB23" s="121" t="s">
        <v>118</v>
      </c>
      <c r="AC23" s="121" t="s">
        <v>118</v>
      </c>
      <c r="AD23" s="121" t="s">
        <v>118</v>
      </c>
      <c r="AE23" s="122" t="s">
        <v>118</v>
      </c>
      <c r="AF23" s="121">
        <v>456</v>
      </c>
      <c r="AG23" s="121" t="s">
        <v>118</v>
      </c>
      <c r="AH23" s="122" t="s">
        <v>118</v>
      </c>
      <c r="AI23" s="121">
        <v>426.99</v>
      </c>
      <c r="AJ23" s="121">
        <v>459.34000000000003</v>
      </c>
      <c r="AK23" s="121" t="s">
        <v>118</v>
      </c>
      <c r="AL23" s="121" t="s">
        <v>118</v>
      </c>
      <c r="AM23" s="122" t="s">
        <v>118</v>
      </c>
      <c r="AN23" s="121" t="s">
        <v>118</v>
      </c>
      <c r="AO23" s="122" t="s">
        <v>118</v>
      </c>
      <c r="AP23" s="113"/>
      <c r="AQ23" s="108">
        <v>584.10316628999999</v>
      </c>
      <c r="AR23" s="123">
        <v>-1.4710637460592091E-3</v>
      </c>
    </row>
    <row r="24" spans="1:44" ht="16.5" hidden="1" customHeight="1" outlineLevel="1" thickBot="1">
      <c r="A24" s="119">
        <v>40966</v>
      </c>
      <c r="B24" s="120">
        <v>9</v>
      </c>
      <c r="C24" s="121" t="s">
        <v>118</v>
      </c>
      <c r="D24" s="121">
        <v>537.55500000000006</v>
      </c>
      <c r="E24" s="122">
        <v>1051.3499999999999</v>
      </c>
      <c r="F24" s="121" t="s">
        <v>118</v>
      </c>
      <c r="G24" s="122" t="s">
        <v>118</v>
      </c>
      <c r="H24" s="121" t="s">
        <v>118</v>
      </c>
      <c r="I24" s="122" t="s">
        <v>118</v>
      </c>
      <c r="J24" s="121" t="s">
        <v>118</v>
      </c>
      <c r="K24" s="121" t="s">
        <v>118</v>
      </c>
      <c r="L24" s="121">
        <v>485.072</v>
      </c>
      <c r="M24" s="121">
        <v>701.2</v>
      </c>
      <c r="N24" s="121" t="s">
        <v>118</v>
      </c>
      <c r="O24" s="121"/>
      <c r="P24" s="122" t="s">
        <v>118</v>
      </c>
      <c r="Q24" s="121" t="s">
        <v>118</v>
      </c>
      <c r="R24" s="121">
        <v>604.23</v>
      </c>
      <c r="S24" s="121">
        <v>432</v>
      </c>
      <c r="T24" s="121" t="s">
        <v>118</v>
      </c>
      <c r="U24" s="122" t="s">
        <v>118</v>
      </c>
      <c r="V24" s="121" t="s">
        <v>118</v>
      </c>
      <c r="W24" s="121" t="s">
        <v>118</v>
      </c>
      <c r="X24" s="122" t="s">
        <v>118</v>
      </c>
      <c r="Y24" s="121">
        <v>597.64729999999997</v>
      </c>
      <c r="Z24" s="122">
        <v>172911.32</v>
      </c>
      <c r="AA24" s="121" t="s">
        <v>118</v>
      </c>
      <c r="AB24" s="121" t="s">
        <v>118</v>
      </c>
      <c r="AC24" s="121" t="s">
        <v>118</v>
      </c>
      <c r="AD24" s="121" t="s">
        <v>118</v>
      </c>
      <c r="AE24" s="122" t="s">
        <v>118</v>
      </c>
      <c r="AF24" s="121">
        <v>456</v>
      </c>
      <c r="AG24" s="121" t="s">
        <v>118</v>
      </c>
      <c r="AH24" s="122" t="s">
        <v>118</v>
      </c>
      <c r="AI24" s="121">
        <v>407.13</v>
      </c>
      <c r="AJ24" s="121">
        <v>459.34000000000003</v>
      </c>
      <c r="AK24" s="121" t="s">
        <v>118</v>
      </c>
      <c r="AL24" s="121" t="s">
        <v>118</v>
      </c>
      <c r="AM24" s="122" t="s">
        <v>118</v>
      </c>
      <c r="AN24" s="121" t="s">
        <v>118</v>
      </c>
      <c r="AO24" s="122" t="s">
        <v>118</v>
      </c>
      <c r="AP24" s="113"/>
      <c r="AQ24" s="108">
        <v>584.02458326999999</v>
      </c>
      <c r="AR24" s="123">
        <v>-1.3453619931413918E-4</v>
      </c>
    </row>
    <row r="25" spans="1:44" ht="16.5" hidden="1" customHeight="1" outlineLevel="1" thickBot="1">
      <c r="A25" s="119">
        <v>40973</v>
      </c>
      <c r="B25" s="120">
        <v>10</v>
      </c>
      <c r="C25" s="121" t="s">
        <v>118</v>
      </c>
      <c r="D25" s="121">
        <v>560.08789999999999</v>
      </c>
      <c r="E25" s="122">
        <v>1095.42</v>
      </c>
      <c r="F25" s="121" t="s">
        <v>118</v>
      </c>
      <c r="G25" s="122" t="s">
        <v>118</v>
      </c>
      <c r="H25" s="121" t="s">
        <v>118</v>
      </c>
      <c r="I25" s="122" t="s">
        <v>118</v>
      </c>
      <c r="J25" s="121" t="s">
        <v>118</v>
      </c>
      <c r="K25" s="121" t="s">
        <v>118</v>
      </c>
      <c r="L25" s="121">
        <v>489.43600000000004</v>
      </c>
      <c r="M25" s="121">
        <v>696.28</v>
      </c>
      <c r="N25" s="121" t="s">
        <v>118</v>
      </c>
      <c r="O25" s="121"/>
      <c r="P25" s="122" t="s">
        <v>118</v>
      </c>
      <c r="Q25" s="121" t="s">
        <v>118</v>
      </c>
      <c r="R25" s="121">
        <v>604.88</v>
      </c>
      <c r="S25" s="121">
        <v>446</v>
      </c>
      <c r="T25" s="121" t="s">
        <v>118</v>
      </c>
      <c r="U25" s="122" t="s">
        <v>118</v>
      </c>
      <c r="V25" s="121" t="s">
        <v>118</v>
      </c>
      <c r="W25" s="121" t="s">
        <v>118</v>
      </c>
      <c r="X25" s="122" t="s">
        <v>118</v>
      </c>
      <c r="Y25" s="121">
        <v>586.83080000000007</v>
      </c>
      <c r="Z25" s="122">
        <v>171603.57</v>
      </c>
      <c r="AA25" s="121" t="s">
        <v>118</v>
      </c>
      <c r="AB25" s="121" t="s">
        <v>118</v>
      </c>
      <c r="AC25" s="121" t="s">
        <v>118</v>
      </c>
      <c r="AD25" s="121" t="s">
        <v>118</v>
      </c>
      <c r="AE25" s="122" t="s">
        <v>118</v>
      </c>
      <c r="AF25" s="121">
        <v>480</v>
      </c>
      <c r="AG25" s="121" t="s">
        <v>118</v>
      </c>
      <c r="AH25" s="122" t="s">
        <v>118</v>
      </c>
      <c r="AI25" s="121">
        <v>408.35</v>
      </c>
      <c r="AJ25" s="121">
        <v>459.34000000000003</v>
      </c>
      <c r="AK25" s="121" t="s">
        <v>118</v>
      </c>
      <c r="AL25" s="121" t="s">
        <v>118</v>
      </c>
      <c r="AM25" s="122" t="s">
        <v>118</v>
      </c>
      <c r="AN25" s="121" t="s">
        <v>118</v>
      </c>
      <c r="AO25" s="122" t="s">
        <v>118</v>
      </c>
      <c r="AP25" s="113"/>
      <c r="AQ25" s="108">
        <v>586.61624595000012</v>
      </c>
      <c r="AR25" s="123">
        <v>4.4375917628145523E-3</v>
      </c>
    </row>
    <row r="26" spans="1:44" ht="16.5" hidden="1" customHeight="1" outlineLevel="1" thickBot="1">
      <c r="A26" s="119">
        <v>40980</v>
      </c>
      <c r="B26" s="120">
        <v>11</v>
      </c>
      <c r="C26" s="121" t="s">
        <v>118</v>
      </c>
      <c r="D26" s="121">
        <v>563.58010000000002</v>
      </c>
      <c r="E26" s="122">
        <v>1102.25</v>
      </c>
      <c r="F26" s="121" t="s">
        <v>118</v>
      </c>
      <c r="G26" s="122" t="s">
        <v>118</v>
      </c>
      <c r="H26" s="121" t="s">
        <v>118</v>
      </c>
      <c r="I26" s="122" t="s">
        <v>118</v>
      </c>
      <c r="J26" s="121" t="s">
        <v>118</v>
      </c>
      <c r="K26" s="121" t="s">
        <v>118</v>
      </c>
      <c r="L26" s="121">
        <v>489.12</v>
      </c>
      <c r="M26" s="121">
        <v>698.72</v>
      </c>
      <c r="N26" s="121" t="s">
        <v>118</v>
      </c>
      <c r="O26" s="121"/>
      <c r="P26" s="122" t="s">
        <v>118</v>
      </c>
      <c r="Q26" s="121" t="s">
        <v>118</v>
      </c>
      <c r="R26" s="121">
        <v>604.75</v>
      </c>
      <c r="S26" s="121">
        <v>433</v>
      </c>
      <c r="T26" s="121" t="s">
        <v>118</v>
      </c>
      <c r="U26" s="122" t="s">
        <v>118</v>
      </c>
      <c r="V26" s="121" t="s">
        <v>118</v>
      </c>
      <c r="W26" s="121" t="s">
        <v>118</v>
      </c>
      <c r="X26" s="122" t="s">
        <v>118</v>
      </c>
      <c r="Y26" s="121">
        <v>587.3021</v>
      </c>
      <c r="Z26" s="122">
        <v>171538.36000000002</v>
      </c>
      <c r="AA26" s="121" t="s">
        <v>118</v>
      </c>
      <c r="AB26" s="121" t="s">
        <v>118</v>
      </c>
      <c r="AC26" s="121" t="s">
        <v>118</v>
      </c>
      <c r="AD26" s="121" t="s">
        <v>118</v>
      </c>
      <c r="AE26" s="122" t="s">
        <v>118</v>
      </c>
      <c r="AF26" s="121">
        <v>456</v>
      </c>
      <c r="AG26" s="121" t="s">
        <v>118</v>
      </c>
      <c r="AH26" s="122" t="s">
        <v>118</v>
      </c>
      <c r="AI26" s="121">
        <v>408.35</v>
      </c>
      <c r="AJ26" s="121">
        <v>555.26</v>
      </c>
      <c r="AK26" s="121" t="s">
        <v>118</v>
      </c>
      <c r="AL26" s="121" t="s">
        <v>118</v>
      </c>
      <c r="AM26" s="122" t="s">
        <v>118</v>
      </c>
      <c r="AN26" s="121" t="s">
        <v>118</v>
      </c>
      <c r="AO26" s="122" t="s">
        <v>118</v>
      </c>
      <c r="AP26" s="113"/>
      <c r="AQ26" s="108">
        <v>586.15030386000001</v>
      </c>
      <c r="AR26" s="123">
        <v>-7.9428773617673532E-4</v>
      </c>
    </row>
    <row r="27" spans="1:44" ht="16.5" hidden="1" customHeight="1" outlineLevel="1" thickBot="1">
      <c r="A27" s="119">
        <v>40987</v>
      </c>
      <c r="B27" s="120">
        <v>12</v>
      </c>
      <c r="C27" s="121" t="s">
        <v>118</v>
      </c>
      <c r="D27" s="121">
        <v>562.60350000000005</v>
      </c>
      <c r="E27" s="122">
        <v>1100.3399999999999</v>
      </c>
      <c r="F27" s="121" t="s">
        <v>118</v>
      </c>
      <c r="G27" s="122" t="s">
        <v>118</v>
      </c>
      <c r="H27" s="121" t="s">
        <v>118</v>
      </c>
      <c r="I27" s="122" t="s">
        <v>118</v>
      </c>
      <c r="J27" s="121" t="s">
        <v>118</v>
      </c>
      <c r="K27" s="121" t="s">
        <v>118</v>
      </c>
      <c r="L27" s="121">
        <v>489.12</v>
      </c>
      <c r="M27" s="121">
        <v>684.55000000000007</v>
      </c>
      <c r="N27" s="121" t="s">
        <v>118</v>
      </c>
      <c r="O27" s="121"/>
      <c r="P27" s="122" t="s">
        <v>118</v>
      </c>
      <c r="Q27" s="121" t="s">
        <v>118</v>
      </c>
      <c r="R27" s="121">
        <v>606.09</v>
      </c>
      <c r="S27" s="121">
        <v>447</v>
      </c>
      <c r="T27" s="121" t="s">
        <v>118</v>
      </c>
      <c r="U27" s="122" t="s">
        <v>118</v>
      </c>
      <c r="V27" s="121" t="s">
        <v>118</v>
      </c>
      <c r="W27" s="121" t="s">
        <v>118</v>
      </c>
      <c r="X27" s="122" t="s">
        <v>118</v>
      </c>
      <c r="Y27" s="121">
        <v>607.17860000000007</v>
      </c>
      <c r="Z27" s="122">
        <v>177248.44</v>
      </c>
      <c r="AA27" s="121" t="s">
        <v>118</v>
      </c>
      <c r="AB27" s="121" t="s">
        <v>118</v>
      </c>
      <c r="AC27" s="121" t="s">
        <v>118</v>
      </c>
      <c r="AD27" s="121" t="s">
        <v>118</v>
      </c>
      <c r="AE27" s="122" t="s">
        <v>118</v>
      </c>
      <c r="AF27" s="121">
        <v>456</v>
      </c>
      <c r="AG27" s="121" t="s">
        <v>118</v>
      </c>
      <c r="AH27" s="122" t="s">
        <v>118</v>
      </c>
      <c r="AI27" s="121">
        <v>415.81</v>
      </c>
      <c r="AJ27" s="121">
        <v>583.79</v>
      </c>
      <c r="AK27" s="121" t="s">
        <v>118</v>
      </c>
      <c r="AL27" s="121" t="s">
        <v>118</v>
      </c>
      <c r="AM27" s="122" t="s">
        <v>118</v>
      </c>
      <c r="AN27" s="121" t="s">
        <v>118</v>
      </c>
      <c r="AO27" s="122" t="s">
        <v>118</v>
      </c>
      <c r="AP27" s="113"/>
      <c r="AQ27" s="108">
        <v>581.65667288999998</v>
      </c>
      <c r="AR27" s="123">
        <v>-7.6663458850194655E-3</v>
      </c>
    </row>
    <row r="28" spans="1:44" ht="16.5" hidden="1" customHeight="1" outlineLevel="1" thickBot="1">
      <c r="A28" s="119">
        <v>40994</v>
      </c>
      <c r="B28" s="120">
        <v>13</v>
      </c>
      <c r="C28" s="121" t="s">
        <v>118</v>
      </c>
      <c r="D28" s="121">
        <v>564.19880000000001</v>
      </c>
      <c r="E28" s="122">
        <v>1103.46</v>
      </c>
      <c r="F28" s="121" t="s">
        <v>118</v>
      </c>
      <c r="G28" s="122" t="s">
        <v>118</v>
      </c>
      <c r="H28" s="121" t="s">
        <v>118</v>
      </c>
      <c r="I28" s="122" t="s">
        <v>118</v>
      </c>
      <c r="J28" s="121" t="s">
        <v>118</v>
      </c>
      <c r="K28" s="121" t="s">
        <v>118</v>
      </c>
      <c r="L28" s="121">
        <v>515.21</v>
      </c>
      <c r="M28" s="121">
        <v>657.08</v>
      </c>
      <c r="N28" s="121" t="s">
        <v>118</v>
      </c>
      <c r="O28" s="121"/>
      <c r="P28" s="122" t="s">
        <v>118</v>
      </c>
      <c r="Q28" s="121" t="s">
        <v>118</v>
      </c>
      <c r="R28" s="121">
        <v>607.24</v>
      </c>
      <c r="S28" s="121">
        <v>461</v>
      </c>
      <c r="T28" s="121" t="s">
        <v>118</v>
      </c>
      <c r="U28" s="122" t="s">
        <v>118</v>
      </c>
      <c r="V28" s="121" t="s">
        <v>118</v>
      </c>
      <c r="W28" s="121" t="s">
        <v>118</v>
      </c>
      <c r="X28" s="122" t="s">
        <v>118</v>
      </c>
      <c r="Y28" s="121">
        <v>623.77750000000003</v>
      </c>
      <c r="Z28" s="122">
        <v>183191.88</v>
      </c>
      <c r="AA28" s="121" t="s">
        <v>118</v>
      </c>
      <c r="AB28" s="121" t="s">
        <v>118</v>
      </c>
      <c r="AC28" s="121" t="s">
        <v>118</v>
      </c>
      <c r="AD28" s="121" t="s">
        <v>118</v>
      </c>
      <c r="AE28" s="122" t="s">
        <v>118</v>
      </c>
      <c r="AF28" s="121">
        <v>456</v>
      </c>
      <c r="AG28" s="121" t="s">
        <v>118</v>
      </c>
      <c r="AH28" s="122" t="s">
        <v>118</v>
      </c>
      <c r="AI28" s="121">
        <v>417.24</v>
      </c>
      <c r="AJ28" s="121">
        <v>542</v>
      </c>
      <c r="AK28" s="121" t="s">
        <v>118</v>
      </c>
      <c r="AL28" s="121" t="s">
        <v>118</v>
      </c>
      <c r="AM28" s="122" t="s">
        <v>118</v>
      </c>
      <c r="AN28" s="121" t="s">
        <v>118</v>
      </c>
      <c r="AO28" s="122" t="s">
        <v>118</v>
      </c>
      <c r="AP28" s="113"/>
      <c r="AQ28" s="108">
        <v>580.49956551000014</v>
      </c>
      <c r="AR28" s="123">
        <v>-1.9893305345414225E-3</v>
      </c>
    </row>
    <row r="29" spans="1:44" ht="16.5" hidden="1" customHeight="1" outlineLevel="1" thickBot="1">
      <c r="A29" s="119">
        <v>41001</v>
      </c>
      <c r="B29" s="120">
        <v>14</v>
      </c>
      <c r="C29" s="121" t="s">
        <v>118</v>
      </c>
      <c r="D29" s="121">
        <v>565.1549</v>
      </c>
      <c r="E29" s="122">
        <v>1105.33</v>
      </c>
      <c r="F29" s="121" t="s">
        <v>118</v>
      </c>
      <c r="G29" s="122" t="s">
        <v>118</v>
      </c>
      <c r="H29" s="121" t="s">
        <v>118</v>
      </c>
      <c r="I29" s="122" t="s">
        <v>118</v>
      </c>
      <c r="J29" s="121" t="s">
        <v>118</v>
      </c>
      <c r="K29" s="121" t="s">
        <v>118</v>
      </c>
      <c r="L29" s="121">
        <v>530.38800000000003</v>
      </c>
      <c r="M29" s="121">
        <v>701.55000000000007</v>
      </c>
      <c r="N29" s="121" t="s">
        <v>118</v>
      </c>
      <c r="O29" s="121"/>
      <c r="P29" s="122" t="s">
        <v>118</v>
      </c>
      <c r="Q29" s="121" t="s">
        <v>118</v>
      </c>
      <c r="R29" s="121">
        <v>607.24</v>
      </c>
      <c r="S29" s="121">
        <v>466</v>
      </c>
      <c r="T29" s="121" t="s">
        <v>118</v>
      </c>
      <c r="U29" s="122" t="s">
        <v>118</v>
      </c>
      <c r="V29" s="121" t="s">
        <v>118</v>
      </c>
      <c r="W29" s="121" t="s">
        <v>118</v>
      </c>
      <c r="X29" s="122" t="s">
        <v>118</v>
      </c>
      <c r="Y29" s="121">
        <v>620.76370000000009</v>
      </c>
      <c r="Z29" s="122">
        <v>183320.39</v>
      </c>
      <c r="AA29" s="121" t="s">
        <v>118</v>
      </c>
      <c r="AB29" s="121" t="s">
        <v>118</v>
      </c>
      <c r="AC29" s="121" t="s">
        <v>118</v>
      </c>
      <c r="AD29" s="121" t="s">
        <v>118</v>
      </c>
      <c r="AE29" s="122" t="s">
        <v>118</v>
      </c>
      <c r="AF29" s="121">
        <v>456</v>
      </c>
      <c r="AG29" s="121" t="s">
        <v>118</v>
      </c>
      <c r="AH29" s="122" t="s">
        <v>118</v>
      </c>
      <c r="AI29" s="121">
        <v>435.3</v>
      </c>
      <c r="AJ29" s="121">
        <v>644.44000000000005</v>
      </c>
      <c r="AK29" s="121" t="s">
        <v>118</v>
      </c>
      <c r="AL29" s="121" t="s">
        <v>118</v>
      </c>
      <c r="AM29" s="122" t="s">
        <v>118</v>
      </c>
      <c r="AN29" s="121" t="s">
        <v>118</v>
      </c>
      <c r="AO29" s="122" t="s">
        <v>118</v>
      </c>
      <c r="AP29" s="113"/>
      <c r="AQ29" s="108">
        <v>601.77905586000008</v>
      </c>
      <c r="AR29" s="123">
        <v>3.6657202889212703E-2</v>
      </c>
    </row>
    <row r="30" spans="1:44" ht="16.5" hidden="1" customHeight="1" outlineLevel="1" thickBot="1">
      <c r="A30" s="119">
        <v>41008</v>
      </c>
      <c r="B30" s="120">
        <v>15</v>
      </c>
      <c r="C30" s="121" t="s">
        <v>118</v>
      </c>
      <c r="D30" s="121">
        <v>563.13020000000006</v>
      </c>
      <c r="E30" s="122">
        <v>1101.3700000000001</v>
      </c>
      <c r="F30" s="121" t="s">
        <v>118</v>
      </c>
      <c r="G30" s="122" t="s">
        <v>118</v>
      </c>
      <c r="H30" s="121" t="s">
        <v>118</v>
      </c>
      <c r="I30" s="122" t="s">
        <v>118</v>
      </c>
      <c r="J30" s="121" t="s">
        <v>118</v>
      </c>
      <c r="K30" s="121" t="s">
        <v>118</v>
      </c>
      <c r="L30" s="121">
        <v>536.63200000000006</v>
      </c>
      <c r="M30" s="121">
        <v>690.63</v>
      </c>
      <c r="N30" s="121" t="s">
        <v>118</v>
      </c>
      <c r="O30" s="121"/>
      <c r="P30" s="122" t="s">
        <v>118</v>
      </c>
      <c r="Q30" s="121" t="s">
        <v>118</v>
      </c>
      <c r="R30" s="121">
        <v>607.24</v>
      </c>
      <c r="S30" s="121">
        <v>469</v>
      </c>
      <c r="T30" s="121" t="s">
        <v>118</v>
      </c>
      <c r="U30" s="122" t="s">
        <v>118</v>
      </c>
      <c r="V30" s="121" t="s">
        <v>118</v>
      </c>
      <c r="W30" s="121" t="s">
        <v>118</v>
      </c>
      <c r="X30" s="122" t="s">
        <v>118</v>
      </c>
      <c r="Y30" s="121">
        <v>587.31190000000004</v>
      </c>
      <c r="Z30" s="122">
        <v>174247.06</v>
      </c>
      <c r="AA30" s="121" t="s">
        <v>118</v>
      </c>
      <c r="AB30" s="121" t="s">
        <v>118</v>
      </c>
      <c r="AC30" s="121" t="s">
        <v>118</v>
      </c>
      <c r="AD30" s="121" t="s">
        <v>118</v>
      </c>
      <c r="AE30" s="122" t="s">
        <v>118</v>
      </c>
      <c r="AF30" s="121">
        <v>444</v>
      </c>
      <c r="AG30" s="121" t="s">
        <v>118</v>
      </c>
      <c r="AH30" s="122" t="s">
        <v>118</v>
      </c>
      <c r="AI30" s="121">
        <v>413.25</v>
      </c>
      <c r="AJ30" s="121">
        <v>644.44000000000005</v>
      </c>
      <c r="AK30" s="121" t="s">
        <v>118</v>
      </c>
      <c r="AL30" s="121" t="s">
        <v>118</v>
      </c>
      <c r="AM30" s="122" t="s">
        <v>118</v>
      </c>
      <c r="AN30" s="121" t="s">
        <v>118</v>
      </c>
      <c r="AO30" s="122" t="s">
        <v>118</v>
      </c>
      <c r="AP30" s="113"/>
      <c r="AQ30" s="108">
        <v>598.76043965000008</v>
      </c>
      <c r="AR30" s="123">
        <v>-5.0161536540784812E-3</v>
      </c>
    </row>
    <row r="31" spans="1:44" ht="16.5" hidden="1" customHeight="1" outlineLevel="1" thickBot="1">
      <c r="A31" s="119">
        <v>41015</v>
      </c>
      <c r="B31" s="120">
        <v>16</v>
      </c>
      <c r="C31" s="121" t="s">
        <v>118</v>
      </c>
      <c r="D31" s="121">
        <v>563.13020000000006</v>
      </c>
      <c r="E31" s="122">
        <v>1101.3700000000001</v>
      </c>
      <c r="F31" s="121" t="s">
        <v>118</v>
      </c>
      <c r="G31" s="122" t="s">
        <v>118</v>
      </c>
      <c r="H31" s="121" t="s">
        <v>118</v>
      </c>
      <c r="I31" s="122" t="s">
        <v>118</v>
      </c>
      <c r="J31" s="121" t="s">
        <v>118</v>
      </c>
      <c r="K31" s="121" t="s">
        <v>118</v>
      </c>
      <c r="L31" s="121">
        <v>543.04200000000003</v>
      </c>
      <c r="M31" s="121">
        <v>663.09</v>
      </c>
      <c r="N31" s="121" t="s">
        <v>118</v>
      </c>
      <c r="O31" s="121"/>
      <c r="P31" s="122" t="s">
        <v>118</v>
      </c>
      <c r="Q31" s="121" t="s">
        <v>118</v>
      </c>
      <c r="R31" s="121">
        <v>607.37</v>
      </c>
      <c r="S31" s="121">
        <v>509</v>
      </c>
      <c r="T31" s="121" t="s">
        <v>118</v>
      </c>
      <c r="U31" s="122" t="s">
        <v>118</v>
      </c>
      <c r="V31" s="121" t="s">
        <v>118</v>
      </c>
      <c r="W31" s="121" t="s">
        <v>118</v>
      </c>
      <c r="X31" s="122" t="s">
        <v>118</v>
      </c>
      <c r="Y31" s="121">
        <v>599.84040000000005</v>
      </c>
      <c r="Z31" s="122">
        <v>178292.27</v>
      </c>
      <c r="AA31" s="121" t="s">
        <v>118</v>
      </c>
      <c r="AB31" s="121" t="s">
        <v>118</v>
      </c>
      <c r="AC31" s="121" t="s">
        <v>118</v>
      </c>
      <c r="AD31" s="121" t="s">
        <v>118</v>
      </c>
      <c r="AE31" s="122" t="s">
        <v>118</v>
      </c>
      <c r="AF31" s="121">
        <v>444</v>
      </c>
      <c r="AG31" s="121" t="s">
        <v>118</v>
      </c>
      <c r="AH31" s="122" t="s">
        <v>118</v>
      </c>
      <c r="AI31" s="121">
        <v>407</v>
      </c>
      <c r="AJ31" s="121">
        <v>644.44000000000005</v>
      </c>
      <c r="AK31" s="121" t="s">
        <v>118</v>
      </c>
      <c r="AL31" s="121" t="s">
        <v>118</v>
      </c>
      <c r="AM31" s="122" t="s">
        <v>118</v>
      </c>
      <c r="AN31" s="121" t="s">
        <v>118</v>
      </c>
      <c r="AO31" s="122" t="s">
        <v>118</v>
      </c>
      <c r="AP31" s="113"/>
      <c r="AQ31" s="108">
        <v>591.39142330000004</v>
      </c>
      <c r="AR31" s="123">
        <v>-1.2307119612490647E-2</v>
      </c>
    </row>
    <row r="32" spans="1:44" ht="16.5" hidden="1" customHeight="1" outlineLevel="1" thickBot="1">
      <c r="A32" s="119">
        <v>41022</v>
      </c>
      <c r="B32" s="120">
        <v>17</v>
      </c>
      <c r="C32" s="121" t="s">
        <v>118</v>
      </c>
      <c r="D32" s="121">
        <v>563.13020000000006</v>
      </c>
      <c r="E32" s="122">
        <v>1101.3700000000001</v>
      </c>
      <c r="F32" s="121" t="s">
        <v>118</v>
      </c>
      <c r="G32" s="122" t="s">
        <v>118</v>
      </c>
      <c r="H32" s="121" t="s">
        <v>118</v>
      </c>
      <c r="I32" s="122" t="s">
        <v>118</v>
      </c>
      <c r="J32" s="121" t="s">
        <v>118</v>
      </c>
      <c r="K32" s="121" t="s">
        <v>118</v>
      </c>
      <c r="L32" s="121">
        <v>534.83800000000008</v>
      </c>
      <c r="M32" s="121">
        <v>679.93000000000006</v>
      </c>
      <c r="N32" s="121" t="s">
        <v>118</v>
      </c>
      <c r="O32" s="121"/>
      <c r="P32" s="122" t="s">
        <v>118</v>
      </c>
      <c r="Q32" s="121" t="s">
        <v>118</v>
      </c>
      <c r="R32" s="121">
        <v>606.84</v>
      </c>
      <c r="S32" s="121">
        <v>529</v>
      </c>
      <c r="T32" s="121" t="s">
        <v>118</v>
      </c>
      <c r="U32" s="122" t="s">
        <v>118</v>
      </c>
      <c r="V32" s="121" t="s">
        <v>118</v>
      </c>
      <c r="W32" s="121" t="s">
        <v>118</v>
      </c>
      <c r="X32" s="122" t="s">
        <v>118</v>
      </c>
      <c r="Y32" s="121">
        <v>620.85800000000006</v>
      </c>
      <c r="Z32" s="122">
        <v>181227.56</v>
      </c>
      <c r="AA32" s="121" t="s">
        <v>118</v>
      </c>
      <c r="AB32" s="121" t="s">
        <v>118</v>
      </c>
      <c r="AC32" s="121" t="s">
        <v>118</v>
      </c>
      <c r="AD32" s="121" t="s">
        <v>118</v>
      </c>
      <c r="AE32" s="122" t="s">
        <v>118</v>
      </c>
      <c r="AF32" s="121">
        <v>444</v>
      </c>
      <c r="AG32" s="121" t="s">
        <v>118</v>
      </c>
      <c r="AH32" s="122" t="s">
        <v>118</v>
      </c>
      <c r="AI32" s="121">
        <v>418.76</v>
      </c>
      <c r="AJ32" s="121">
        <v>479.75</v>
      </c>
      <c r="AK32" s="121" t="s">
        <v>118</v>
      </c>
      <c r="AL32" s="121" t="s">
        <v>118</v>
      </c>
      <c r="AM32" s="122" t="s">
        <v>118</v>
      </c>
      <c r="AN32" s="121" t="s">
        <v>118</v>
      </c>
      <c r="AO32" s="122" t="s">
        <v>118</v>
      </c>
      <c r="AP32" s="113"/>
      <c r="AQ32" s="108">
        <v>594.31123614000012</v>
      </c>
      <c r="AR32" s="123">
        <v>4.9371917227127859E-3</v>
      </c>
    </row>
    <row r="33" spans="1:44" ht="16.5" hidden="1" customHeight="1" outlineLevel="1" thickBot="1">
      <c r="A33" s="119">
        <v>41029</v>
      </c>
      <c r="B33" s="120">
        <v>18</v>
      </c>
      <c r="C33" s="121" t="s">
        <v>118</v>
      </c>
      <c r="D33" s="121">
        <v>564.71010000000001</v>
      </c>
      <c r="E33" s="122">
        <v>1104.46</v>
      </c>
      <c r="F33" s="121" t="s">
        <v>118</v>
      </c>
      <c r="G33" s="122" t="s">
        <v>118</v>
      </c>
      <c r="H33" s="121" t="s">
        <v>118</v>
      </c>
      <c r="I33" s="122" t="s">
        <v>118</v>
      </c>
      <c r="J33" s="121" t="s">
        <v>118</v>
      </c>
      <c r="K33" s="121" t="s">
        <v>118</v>
      </c>
      <c r="L33" s="121">
        <v>525.99200000000008</v>
      </c>
      <c r="M33" s="121">
        <v>692.67</v>
      </c>
      <c r="N33" s="121" t="s">
        <v>118</v>
      </c>
      <c r="O33" s="121"/>
      <c r="P33" s="122" t="s">
        <v>118</v>
      </c>
      <c r="Q33" s="121" t="s">
        <v>118</v>
      </c>
      <c r="R33" s="121">
        <v>606.84</v>
      </c>
      <c r="S33" s="121">
        <v>550</v>
      </c>
      <c r="T33" s="121" t="s">
        <v>118</v>
      </c>
      <c r="U33" s="122" t="s">
        <v>118</v>
      </c>
      <c r="V33" s="121" t="s">
        <v>118</v>
      </c>
      <c r="W33" s="121" t="s">
        <v>118</v>
      </c>
      <c r="X33" s="122" t="s">
        <v>118</v>
      </c>
      <c r="Y33" s="121">
        <v>614.42470000000003</v>
      </c>
      <c r="Z33" s="122">
        <v>175297.99</v>
      </c>
      <c r="AA33" s="121" t="s">
        <v>118</v>
      </c>
      <c r="AB33" s="121" t="s">
        <v>118</v>
      </c>
      <c r="AC33" s="121" t="s">
        <v>118</v>
      </c>
      <c r="AD33" s="121" t="s">
        <v>118</v>
      </c>
      <c r="AE33" s="122" t="s">
        <v>118</v>
      </c>
      <c r="AF33" s="121">
        <v>439</v>
      </c>
      <c r="AG33" s="121" t="s">
        <v>118</v>
      </c>
      <c r="AH33" s="122" t="s">
        <v>118</v>
      </c>
      <c r="AI33" s="121">
        <v>400</v>
      </c>
      <c r="AJ33" s="121">
        <v>479.75</v>
      </c>
      <c r="AK33" s="121" t="s">
        <v>118</v>
      </c>
      <c r="AL33" s="121" t="s">
        <v>118</v>
      </c>
      <c r="AM33" s="122" t="s">
        <v>118</v>
      </c>
      <c r="AN33" s="121" t="s">
        <v>118</v>
      </c>
      <c r="AO33" s="122" t="s">
        <v>118</v>
      </c>
      <c r="AP33" s="113"/>
      <c r="AQ33" s="108">
        <v>595.82179200000007</v>
      </c>
      <c r="AR33" s="123">
        <v>2.5416915719294053E-3</v>
      </c>
    </row>
    <row r="34" spans="1:44" ht="16.5" hidden="1" customHeight="1" outlineLevel="1" thickBot="1">
      <c r="A34" s="119">
        <v>41036</v>
      </c>
      <c r="B34" s="120">
        <v>19</v>
      </c>
      <c r="C34" s="121" t="s">
        <v>118</v>
      </c>
      <c r="D34" s="121">
        <v>563.59550000000002</v>
      </c>
      <c r="E34" s="122">
        <v>1102.28</v>
      </c>
      <c r="F34" s="121" t="s">
        <v>118</v>
      </c>
      <c r="G34" s="122" t="s">
        <v>118</v>
      </c>
      <c r="H34" s="121" t="s">
        <v>118</v>
      </c>
      <c r="I34" s="122" t="s">
        <v>118</v>
      </c>
      <c r="J34" s="121" t="s">
        <v>118</v>
      </c>
      <c r="K34" s="121" t="s">
        <v>118</v>
      </c>
      <c r="L34" s="121">
        <v>500.74800000000005</v>
      </c>
      <c r="M34" s="121">
        <v>675.32</v>
      </c>
      <c r="N34" s="121" t="s">
        <v>118</v>
      </c>
      <c r="O34" s="121"/>
      <c r="P34" s="122" t="s">
        <v>118</v>
      </c>
      <c r="Q34" s="121" t="s">
        <v>118</v>
      </c>
      <c r="R34" s="121">
        <v>605.16999999999996</v>
      </c>
      <c r="S34" s="121">
        <v>556</v>
      </c>
      <c r="T34" s="121" t="s">
        <v>118</v>
      </c>
      <c r="U34" s="122" t="s">
        <v>118</v>
      </c>
      <c r="V34" s="121" t="s">
        <v>118</v>
      </c>
      <c r="W34" s="121" t="s">
        <v>118</v>
      </c>
      <c r="X34" s="122" t="s">
        <v>118</v>
      </c>
      <c r="Y34" s="121">
        <v>587.71640000000002</v>
      </c>
      <c r="Z34" s="122">
        <v>169312.69</v>
      </c>
      <c r="AA34" s="121" t="s">
        <v>118</v>
      </c>
      <c r="AB34" s="121" t="s">
        <v>118</v>
      </c>
      <c r="AC34" s="121" t="s">
        <v>118</v>
      </c>
      <c r="AD34" s="121" t="s">
        <v>118</v>
      </c>
      <c r="AE34" s="122" t="s">
        <v>118</v>
      </c>
      <c r="AF34" s="121">
        <v>415</v>
      </c>
      <c r="AG34" s="121" t="s">
        <v>118</v>
      </c>
      <c r="AH34" s="122" t="s">
        <v>118</v>
      </c>
      <c r="AI34" s="121">
        <v>410.07</v>
      </c>
      <c r="AJ34" s="121">
        <v>511.38</v>
      </c>
      <c r="AK34" s="121" t="s">
        <v>118</v>
      </c>
      <c r="AL34" s="121" t="s">
        <v>118</v>
      </c>
      <c r="AM34" s="122" t="s">
        <v>118</v>
      </c>
      <c r="AN34" s="121" t="s">
        <v>118</v>
      </c>
      <c r="AO34" s="122" t="s">
        <v>118</v>
      </c>
      <c r="AP34" s="113"/>
      <c r="AQ34" s="108">
        <v>579.74825830999998</v>
      </c>
      <c r="AR34" s="123">
        <v>-2.6977082587137158E-2</v>
      </c>
    </row>
    <row r="35" spans="1:44" ht="16.5" hidden="1" customHeight="1" outlineLevel="1" thickBot="1">
      <c r="A35" s="119">
        <v>41043</v>
      </c>
      <c r="B35" s="120">
        <v>20</v>
      </c>
      <c r="C35" s="121" t="s">
        <v>118</v>
      </c>
      <c r="D35" s="121">
        <v>563.59550000000002</v>
      </c>
      <c r="E35" s="122">
        <v>1102.28</v>
      </c>
      <c r="F35" s="121" t="s">
        <v>118</v>
      </c>
      <c r="G35" s="122" t="s">
        <v>118</v>
      </c>
      <c r="H35" s="121" t="s">
        <v>118</v>
      </c>
      <c r="I35" s="122" t="s">
        <v>118</v>
      </c>
      <c r="J35" s="121" t="s">
        <v>118</v>
      </c>
      <c r="K35" s="121" t="s">
        <v>118</v>
      </c>
      <c r="L35" s="121">
        <v>505.90800000000002</v>
      </c>
      <c r="M35" s="121">
        <v>605.27</v>
      </c>
      <c r="N35" s="121" t="s">
        <v>118</v>
      </c>
      <c r="O35" s="121"/>
      <c r="P35" s="122" t="s">
        <v>118</v>
      </c>
      <c r="Q35" s="121" t="s">
        <v>118</v>
      </c>
      <c r="R35" s="121">
        <v>605.16999999999996</v>
      </c>
      <c r="S35" s="121">
        <v>564</v>
      </c>
      <c r="T35" s="121" t="s">
        <v>118</v>
      </c>
      <c r="U35" s="122" t="s">
        <v>118</v>
      </c>
      <c r="V35" s="121" t="s">
        <v>118</v>
      </c>
      <c r="W35" s="121" t="s">
        <v>118</v>
      </c>
      <c r="X35" s="122" t="s">
        <v>118</v>
      </c>
      <c r="Y35" s="121">
        <v>612.98500000000001</v>
      </c>
      <c r="Z35" s="122">
        <v>180444.39</v>
      </c>
      <c r="AA35" s="121" t="s">
        <v>118</v>
      </c>
      <c r="AB35" s="121" t="s">
        <v>118</v>
      </c>
      <c r="AC35" s="121" t="s">
        <v>118</v>
      </c>
      <c r="AD35" s="121" t="s">
        <v>118</v>
      </c>
      <c r="AE35" s="122" t="s">
        <v>118</v>
      </c>
      <c r="AF35" s="121">
        <v>410</v>
      </c>
      <c r="AG35" s="121" t="s">
        <v>118</v>
      </c>
      <c r="AH35" s="122" t="s">
        <v>118</v>
      </c>
      <c r="AI35" s="121">
        <v>400</v>
      </c>
      <c r="AJ35" s="121">
        <v>511.38</v>
      </c>
      <c r="AK35" s="121" t="s">
        <v>118</v>
      </c>
      <c r="AL35" s="121" t="s">
        <v>118</v>
      </c>
      <c r="AM35" s="122" t="s">
        <v>118</v>
      </c>
      <c r="AN35" s="121" t="s">
        <v>118</v>
      </c>
      <c r="AO35" s="122" t="s">
        <v>118</v>
      </c>
      <c r="AP35" s="113"/>
      <c r="AQ35" s="108">
        <v>556.1989322500001</v>
      </c>
      <c r="AR35" s="123">
        <v>-4.0619916873312456E-2</v>
      </c>
    </row>
    <row r="36" spans="1:44" ht="16.5" hidden="1" customHeight="1" outlineLevel="1" thickBot="1">
      <c r="A36" s="119">
        <v>41050</v>
      </c>
      <c r="B36" s="120">
        <v>21</v>
      </c>
      <c r="C36" s="121" t="s">
        <v>118</v>
      </c>
      <c r="D36" s="121">
        <v>563.27330000000006</v>
      </c>
      <c r="E36" s="122">
        <v>1101.6500000000001</v>
      </c>
      <c r="F36" s="121" t="s">
        <v>118</v>
      </c>
      <c r="G36" s="122" t="s">
        <v>118</v>
      </c>
      <c r="H36" s="121" t="s">
        <v>118</v>
      </c>
      <c r="I36" s="122" t="s">
        <v>118</v>
      </c>
      <c r="J36" s="121" t="s">
        <v>118</v>
      </c>
      <c r="K36" s="121" t="s">
        <v>118</v>
      </c>
      <c r="L36" s="121">
        <v>505.16400000000004</v>
      </c>
      <c r="M36" s="121">
        <v>602.12</v>
      </c>
      <c r="N36" s="121" t="s">
        <v>118</v>
      </c>
      <c r="O36" s="121"/>
      <c r="P36" s="122" t="s">
        <v>118</v>
      </c>
      <c r="Q36" s="121" t="s">
        <v>118</v>
      </c>
      <c r="R36" s="121">
        <v>604.1</v>
      </c>
      <c r="S36" s="121">
        <v>573</v>
      </c>
      <c r="T36" s="121" t="s">
        <v>118</v>
      </c>
      <c r="U36" s="122" t="s">
        <v>118</v>
      </c>
      <c r="V36" s="121" t="s">
        <v>118</v>
      </c>
      <c r="W36" s="121" t="s">
        <v>118</v>
      </c>
      <c r="X36" s="122" t="s">
        <v>118</v>
      </c>
      <c r="Y36" s="121">
        <v>549.36630000000002</v>
      </c>
      <c r="Z36" s="122">
        <v>164426.13</v>
      </c>
      <c r="AA36" s="121" t="s">
        <v>118</v>
      </c>
      <c r="AB36" s="121" t="s">
        <v>118</v>
      </c>
      <c r="AC36" s="121" t="s">
        <v>118</v>
      </c>
      <c r="AD36" s="121" t="s">
        <v>118</v>
      </c>
      <c r="AE36" s="122" t="s">
        <v>118</v>
      </c>
      <c r="AF36" s="121">
        <v>422</v>
      </c>
      <c r="AG36" s="121" t="s">
        <v>118</v>
      </c>
      <c r="AH36" s="122" t="s">
        <v>118</v>
      </c>
      <c r="AI36" s="121">
        <v>404.11</v>
      </c>
      <c r="AJ36" s="121">
        <v>481.89</v>
      </c>
      <c r="AK36" s="121" t="s">
        <v>118</v>
      </c>
      <c r="AL36" s="121" t="s">
        <v>118</v>
      </c>
      <c r="AM36" s="122" t="s">
        <v>118</v>
      </c>
      <c r="AN36" s="121" t="s">
        <v>118</v>
      </c>
      <c r="AO36" s="122" t="s">
        <v>118</v>
      </c>
      <c r="AP36" s="113"/>
      <c r="AQ36" s="108">
        <v>555.25255988000004</v>
      </c>
      <c r="AR36" s="123">
        <v>-1.7014997964337475E-3</v>
      </c>
    </row>
    <row r="37" spans="1:44" ht="16.5" hidden="1" customHeight="1" outlineLevel="1" thickBot="1">
      <c r="A37" s="119">
        <v>41057</v>
      </c>
      <c r="B37" s="120">
        <v>22</v>
      </c>
      <c r="C37" s="121" t="s">
        <v>118</v>
      </c>
      <c r="D37" s="121">
        <v>563.28359999999998</v>
      </c>
      <c r="E37" s="122">
        <v>1101.67</v>
      </c>
      <c r="F37" s="121" t="s">
        <v>118</v>
      </c>
      <c r="G37" s="122" t="s">
        <v>118</v>
      </c>
      <c r="H37" s="121" t="s">
        <v>118</v>
      </c>
      <c r="I37" s="122" t="s">
        <v>118</v>
      </c>
      <c r="J37" s="121" t="s">
        <v>118</v>
      </c>
      <c r="K37" s="121" t="s">
        <v>118</v>
      </c>
      <c r="L37" s="121">
        <v>505.16400000000004</v>
      </c>
      <c r="M37" s="121">
        <v>602.12</v>
      </c>
      <c r="N37" s="121" t="s">
        <v>118</v>
      </c>
      <c r="O37" s="121"/>
      <c r="P37" s="122" t="s">
        <v>118</v>
      </c>
      <c r="Q37" s="121" t="s">
        <v>118</v>
      </c>
      <c r="R37" s="121">
        <v>603.96</v>
      </c>
      <c r="S37" s="121">
        <v>573</v>
      </c>
      <c r="T37" s="121" t="s">
        <v>118</v>
      </c>
      <c r="U37" s="122" t="s">
        <v>118</v>
      </c>
      <c r="V37" s="121" t="s">
        <v>118</v>
      </c>
      <c r="W37" s="121" t="s">
        <v>118</v>
      </c>
      <c r="X37" s="122" t="s">
        <v>118</v>
      </c>
      <c r="Y37" s="121">
        <v>579.21850000000006</v>
      </c>
      <c r="Z37" s="122">
        <v>174564.05000000002</v>
      </c>
      <c r="AA37" s="121" t="s">
        <v>118</v>
      </c>
      <c r="AB37" s="121" t="s">
        <v>118</v>
      </c>
      <c r="AC37" s="121" t="s">
        <v>118</v>
      </c>
      <c r="AD37" s="121" t="s">
        <v>118</v>
      </c>
      <c r="AE37" s="122" t="s">
        <v>118</v>
      </c>
      <c r="AF37" s="121">
        <v>422</v>
      </c>
      <c r="AG37" s="121" t="s">
        <v>118</v>
      </c>
      <c r="AH37" s="122" t="s">
        <v>118</v>
      </c>
      <c r="AI37" s="121">
        <v>418.40000000000003</v>
      </c>
      <c r="AJ37" s="121">
        <v>481.89</v>
      </c>
      <c r="AK37" s="121" t="s">
        <v>118</v>
      </c>
      <c r="AL37" s="121" t="s">
        <v>118</v>
      </c>
      <c r="AM37" s="122" t="s">
        <v>118</v>
      </c>
      <c r="AN37" s="121" t="s">
        <v>118</v>
      </c>
      <c r="AO37" s="122" t="s">
        <v>118</v>
      </c>
      <c r="AP37" s="113"/>
      <c r="AQ37" s="108">
        <v>555.39780957000005</v>
      </c>
      <c r="AR37" s="123">
        <v>2.615921123019227E-4</v>
      </c>
    </row>
    <row r="38" spans="1:44" ht="16.5" hidden="1" customHeight="1" outlineLevel="1" thickBot="1">
      <c r="A38" s="119">
        <v>41064</v>
      </c>
      <c r="B38" s="120">
        <v>23</v>
      </c>
      <c r="C38" s="121" t="s">
        <v>118</v>
      </c>
      <c r="D38" s="121">
        <v>563.26310000000001</v>
      </c>
      <c r="E38" s="122">
        <v>1101.6300000000001</v>
      </c>
      <c r="F38" s="121" t="s">
        <v>118</v>
      </c>
      <c r="G38" s="122" t="s">
        <v>118</v>
      </c>
      <c r="H38" s="121" t="s">
        <v>118</v>
      </c>
      <c r="I38" s="122" t="s">
        <v>118</v>
      </c>
      <c r="J38" s="121" t="s">
        <v>118</v>
      </c>
      <c r="K38" s="121" t="s">
        <v>118</v>
      </c>
      <c r="L38" s="121">
        <v>505.16400000000004</v>
      </c>
      <c r="M38" s="121">
        <v>607.20000000000005</v>
      </c>
      <c r="N38" s="121" t="s">
        <v>118</v>
      </c>
      <c r="O38" s="121"/>
      <c r="P38" s="122" t="s">
        <v>118</v>
      </c>
      <c r="Q38" s="121" t="s">
        <v>118</v>
      </c>
      <c r="R38" s="121">
        <v>603.96</v>
      </c>
      <c r="S38" s="121">
        <v>561</v>
      </c>
      <c r="T38" s="121" t="s">
        <v>118</v>
      </c>
      <c r="U38" s="122" t="s">
        <v>118</v>
      </c>
      <c r="V38" s="121" t="s">
        <v>118</v>
      </c>
      <c r="W38" s="121" t="s">
        <v>118</v>
      </c>
      <c r="X38" s="122" t="s">
        <v>118</v>
      </c>
      <c r="Y38" s="121">
        <v>591.14200000000005</v>
      </c>
      <c r="Z38" s="122">
        <v>177303.74</v>
      </c>
      <c r="AA38" s="121" t="s">
        <v>118</v>
      </c>
      <c r="AB38" s="121" t="s">
        <v>118</v>
      </c>
      <c r="AC38" s="121" t="s">
        <v>118</v>
      </c>
      <c r="AD38" s="121" t="s">
        <v>118</v>
      </c>
      <c r="AE38" s="122" t="s">
        <v>118</v>
      </c>
      <c r="AF38" s="121">
        <v>422</v>
      </c>
      <c r="AG38" s="121" t="s">
        <v>118</v>
      </c>
      <c r="AH38" s="122" t="s">
        <v>118</v>
      </c>
      <c r="AI38" s="121">
        <v>422.16</v>
      </c>
      <c r="AJ38" s="121">
        <v>481.89</v>
      </c>
      <c r="AK38" s="121" t="s">
        <v>118</v>
      </c>
      <c r="AL38" s="121" t="s">
        <v>118</v>
      </c>
      <c r="AM38" s="122" t="s">
        <v>118</v>
      </c>
      <c r="AN38" s="121" t="s">
        <v>118</v>
      </c>
      <c r="AO38" s="122" t="s">
        <v>118</v>
      </c>
      <c r="AP38" s="113"/>
      <c r="AQ38" s="108">
        <v>557.15167387000008</v>
      </c>
      <c r="AR38" s="123">
        <v>3.1578523893673882E-3</v>
      </c>
    </row>
    <row r="39" spans="1:44" ht="16.5" hidden="1" customHeight="1" outlineLevel="1" thickBot="1">
      <c r="A39" s="119">
        <v>41071</v>
      </c>
      <c r="B39" s="120">
        <v>24</v>
      </c>
      <c r="C39" s="121" t="s">
        <v>118</v>
      </c>
      <c r="D39" s="121">
        <v>563.16090000000008</v>
      </c>
      <c r="E39" s="122">
        <v>1101.43</v>
      </c>
      <c r="F39" s="121" t="s">
        <v>118</v>
      </c>
      <c r="G39" s="122" t="s">
        <v>118</v>
      </c>
      <c r="H39" s="121" t="s">
        <v>118</v>
      </c>
      <c r="I39" s="122" t="s">
        <v>118</v>
      </c>
      <c r="J39" s="121" t="s">
        <v>118</v>
      </c>
      <c r="K39" s="121" t="s">
        <v>118</v>
      </c>
      <c r="L39" s="121">
        <v>501.18</v>
      </c>
      <c r="M39" s="121">
        <v>605.09</v>
      </c>
      <c r="N39" s="121" t="s">
        <v>118</v>
      </c>
      <c r="O39" s="121"/>
      <c r="P39" s="122" t="s">
        <v>118</v>
      </c>
      <c r="Q39" s="121" t="s">
        <v>118</v>
      </c>
      <c r="R39" s="121">
        <v>603.70000000000005</v>
      </c>
      <c r="S39" s="121">
        <v>558</v>
      </c>
      <c r="T39" s="121" t="s">
        <v>118</v>
      </c>
      <c r="U39" s="122" t="s">
        <v>118</v>
      </c>
      <c r="V39" s="121" t="s">
        <v>118</v>
      </c>
      <c r="W39" s="121" t="s">
        <v>118</v>
      </c>
      <c r="X39" s="122" t="s">
        <v>118</v>
      </c>
      <c r="Y39" s="121">
        <v>562.54669999999999</v>
      </c>
      <c r="Z39" s="122">
        <v>166897.96</v>
      </c>
      <c r="AA39" s="121" t="s">
        <v>118</v>
      </c>
      <c r="AB39" s="121" t="s">
        <v>118</v>
      </c>
      <c r="AC39" s="121" t="s">
        <v>118</v>
      </c>
      <c r="AD39" s="121" t="s">
        <v>118</v>
      </c>
      <c r="AE39" s="122" t="s">
        <v>118</v>
      </c>
      <c r="AF39" s="121">
        <v>402</v>
      </c>
      <c r="AG39" s="121" t="s">
        <v>118</v>
      </c>
      <c r="AH39" s="122" t="s">
        <v>118</v>
      </c>
      <c r="AI39" s="121">
        <v>390.83</v>
      </c>
      <c r="AJ39" s="121">
        <v>481.89</v>
      </c>
      <c r="AK39" s="121" t="s">
        <v>118</v>
      </c>
      <c r="AL39" s="121" t="s">
        <v>118</v>
      </c>
      <c r="AM39" s="122" t="s">
        <v>118</v>
      </c>
      <c r="AN39" s="121" t="s">
        <v>118</v>
      </c>
      <c r="AO39" s="122" t="s">
        <v>118</v>
      </c>
      <c r="AP39" s="113"/>
      <c r="AQ39" s="108">
        <v>553.4056503600001</v>
      </c>
      <c r="AR39" s="123">
        <v>-6.723525541940778E-3</v>
      </c>
    </row>
    <row r="40" spans="1:44" ht="16.5" hidden="1" customHeight="1" outlineLevel="1" thickBot="1">
      <c r="A40" s="119">
        <v>41078</v>
      </c>
      <c r="B40" s="120">
        <v>25</v>
      </c>
      <c r="C40" s="121" t="s">
        <v>118</v>
      </c>
      <c r="D40" s="121">
        <v>563.1404</v>
      </c>
      <c r="E40" s="122">
        <v>1101.3900000000001</v>
      </c>
      <c r="F40" s="121" t="s">
        <v>118</v>
      </c>
      <c r="G40" s="122" t="s">
        <v>118</v>
      </c>
      <c r="H40" s="121" t="s">
        <v>118</v>
      </c>
      <c r="I40" s="122" t="s">
        <v>118</v>
      </c>
      <c r="J40" s="121" t="s">
        <v>118</v>
      </c>
      <c r="K40" s="121" t="s">
        <v>118</v>
      </c>
      <c r="L40" s="121">
        <v>507.61</v>
      </c>
      <c r="M40" s="121">
        <v>594.91999999999996</v>
      </c>
      <c r="N40" s="121" t="s">
        <v>118</v>
      </c>
      <c r="O40" s="121"/>
      <c r="P40" s="122" t="s">
        <v>118</v>
      </c>
      <c r="Q40" s="121" t="s">
        <v>118</v>
      </c>
      <c r="R40" s="121">
        <v>603.43000000000006</v>
      </c>
      <c r="S40" s="121">
        <v>539</v>
      </c>
      <c r="T40" s="121" t="s">
        <v>118</v>
      </c>
      <c r="U40" s="122" t="s">
        <v>118</v>
      </c>
      <c r="V40" s="121" t="s">
        <v>118</v>
      </c>
      <c r="W40" s="121" t="s">
        <v>118</v>
      </c>
      <c r="X40" s="122" t="s">
        <v>118</v>
      </c>
      <c r="Y40" s="121">
        <v>568.23570000000007</v>
      </c>
      <c r="Z40" s="122">
        <v>164459.59</v>
      </c>
      <c r="AA40" s="121" t="s">
        <v>118</v>
      </c>
      <c r="AB40" s="121" t="s">
        <v>118</v>
      </c>
      <c r="AC40" s="121" t="s">
        <v>118</v>
      </c>
      <c r="AD40" s="121" t="s">
        <v>118</v>
      </c>
      <c r="AE40" s="122" t="s">
        <v>118</v>
      </c>
      <c r="AF40" s="121">
        <v>402</v>
      </c>
      <c r="AG40" s="121" t="s">
        <v>118</v>
      </c>
      <c r="AH40" s="122" t="s">
        <v>118</v>
      </c>
      <c r="AI40" s="121">
        <v>400</v>
      </c>
      <c r="AJ40" s="121">
        <v>481.79</v>
      </c>
      <c r="AK40" s="121" t="s">
        <v>118</v>
      </c>
      <c r="AL40" s="121" t="s">
        <v>118</v>
      </c>
      <c r="AM40" s="122" t="s">
        <v>118</v>
      </c>
      <c r="AN40" s="121" t="s">
        <v>118</v>
      </c>
      <c r="AO40" s="122" t="s">
        <v>118</v>
      </c>
      <c r="AP40" s="113"/>
      <c r="AQ40" s="108">
        <v>551.67904561</v>
      </c>
      <c r="AR40" s="123">
        <v>-3.119962271575849E-3</v>
      </c>
    </row>
    <row r="41" spans="1:44" ht="16.5" hidden="1" customHeight="1" outlineLevel="1" thickBot="1">
      <c r="A41" s="119">
        <v>41085</v>
      </c>
      <c r="B41" s="120">
        <v>26</v>
      </c>
      <c r="C41" s="121" t="s">
        <v>118</v>
      </c>
      <c r="D41" s="121">
        <v>563.1404</v>
      </c>
      <c r="E41" s="122">
        <v>1101.3900000000001</v>
      </c>
      <c r="F41" s="121" t="s">
        <v>118</v>
      </c>
      <c r="G41" s="122" t="s">
        <v>118</v>
      </c>
      <c r="H41" s="121" t="s">
        <v>118</v>
      </c>
      <c r="I41" s="122" t="s">
        <v>118</v>
      </c>
      <c r="J41" s="121" t="s">
        <v>118</v>
      </c>
      <c r="K41" s="121" t="s">
        <v>118</v>
      </c>
      <c r="L41" s="121">
        <v>508.05800000000005</v>
      </c>
      <c r="M41" s="121">
        <v>604.52</v>
      </c>
      <c r="N41" s="121" t="s">
        <v>118</v>
      </c>
      <c r="O41" s="121"/>
      <c r="P41" s="122" t="s">
        <v>118</v>
      </c>
      <c r="Q41" s="121" t="s">
        <v>118</v>
      </c>
      <c r="R41" s="121">
        <v>603.43000000000006</v>
      </c>
      <c r="S41" s="121">
        <v>515</v>
      </c>
      <c r="T41" s="121" t="s">
        <v>118</v>
      </c>
      <c r="U41" s="122" t="s">
        <v>118</v>
      </c>
      <c r="V41" s="121" t="s">
        <v>118</v>
      </c>
      <c r="W41" s="121" t="s">
        <v>118</v>
      </c>
      <c r="X41" s="122" t="s">
        <v>118</v>
      </c>
      <c r="Y41" s="121">
        <v>578.27650000000006</v>
      </c>
      <c r="Z41" s="122">
        <v>166233.01</v>
      </c>
      <c r="AA41" s="121" t="s">
        <v>118</v>
      </c>
      <c r="AB41" s="121" t="s">
        <v>118</v>
      </c>
      <c r="AC41" s="121" t="s">
        <v>118</v>
      </c>
      <c r="AD41" s="121" t="s">
        <v>118</v>
      </c>
      <c r="AE41" s="122" t="s">
        <v>118</v>
      </c>
      <c r="AF41" s="121">
        <v>402</v>
      </c>
      <c r="AG41" s="121" t="s">
        <v>118</v>
      </c>
      <c r="AH41" s="122" t="s">
        <v>118</v>
      </c>
      <c r="AI41" s="121">
        <v>400</v>
      </c>
      <c r="AJ41" s="121">
        <v>481.79</v>
      </c>
      <c r="AK41" s="121" t="s">
        <v>118</v>
      </c>
      <c r="AL41" s="121" t="s">
        <v>118</v>
      </c>
      <c r="AM41" s="122" t="s">
        <v>118</v>
      </c>
      <c r="AN41" s="121" t="s">
        <v>118</v>
      </c>
      <c r="AO41" s="122" t="s">
        <v>118</v>
      </c>
      <c r="AP41" s="113"/>
      <c r="AQ41" s="108">
        <v>555.04778633000012</v>
      </c>
      <c r="AR41" s="123">
        <v>6.1063416252746805E-3</v>
      </c>
    </row>
    <row r="42" spans="1:44" ht="16.5" hidden="1" customHeight="1" outlineLevel="1" thickBot="1">
      <c r="A42" s="119">
        <v>41092</v>
      </c>
      <c r="B42" s="120">
        <v>27</v>
      </c>
      <c r="C42" s="121" t="s">
        <v>118</v>
      </c>
      <c r="D42" s="121">
        <v>563.09440000000006</v>
      </c>
      <c r="E42" s="122">
        <v>1101.3</v>
      </c>
      <c r="F42" s="121" t="s">
        <v>118</v>
      </c>
      <c r="G42" s="122" t="s">
        <v>118</v>
      </c>
      <c r="H42" s="121" t="s">
        <v>118</v>
      </c>
      <c r="I42" s="122" t="s">
        <v>118</v>
      </c>
      <c r="J42" s="121" t="s">
        <v>118</v>
      </c>
      <c r="K42" s="121" t="s">
        <v>118</v>
      </c>
      <c r="L42" s="121">
        <v>518.51200000000006</v>
      </c>
      <c r="M42" s="121">
        <v>606.14</v>
      </c>
      <c r="N42" s="121" t="s">
        <v>118</v>
      </c>
      <c r="O42" s="121"/>
      <c r="P42" s="122" t="s">
        <v>118</v>
      </c>
      <c r="Q42" s="121" t="s">
        <v>118</v>
      </c>
      <c r="R42" s="121">
        <v>603.43000000000006</v>
      </c>
      <c r="S42" s="121">
        <v>495</v>
      </c>
      <c r="T42" s="121" t="s">
        <v>118</v>
      </c>
      <c r="U42" s="122" t="s">
        <v>118</v>
      </c>
      <c r="V42" s="121" t="s">
        <v>118</v>
      </c>
      <c r="W42" s="121" t="s">
        <v>118</v>
      </c>
      <c r="X42" s="122" t="s">
        <v>118</v>
      </c>
      <c r="Y42" s="121">
        <v>659.55619999999999</v>
      </c>
      <c r="Z42" s="122">
        <v>189076.87</v>
      </c>
      <c r="AA42" s="121" t="s">
        <v>118</v>
      </c>
      <c r="AB42" s="121" t="s">
        <v>118</v>
      </c>
      <c r="AC42" s="121" t="s">
        <v>118</v>
      </c>
      <c r="AD42" s="121" t="s">
        <v>118</v>
      </c>
      <c r="AE42" s="122" t="s">
        <v>118</v>
      </c>
      <c r="AF42" s="121">
        <v>394</v>
      </c>
      <c r="AG42" s="121" t="s">
        <v>118</v>
      </c>
      <c r="AH42" s="122" t="s">
        <v>118</v>
      </c>
      <c r="AI42" s="121">
        <v>397.7</v>
      </c>
      <c r="AJ42" s="121">
        <v>481.79</v>
      </c>
      <c r="AK42" s="121" t="s">
        <v>118</v>
      </c>
      <c r="AL42" s="121" t="s">
        <v>118</v>
      </c>
      <c r="AM42" s="122" t="s">
        <v>118</v>
      </c>
      <c r="AN42" s="121" t="s">
        <v>118</v>
      </c>
      <c r="AO42" s="122" t="s">
        <v>118</v>
      </c>
      <c r="AP42" s="113"/>
      <c r="AQ42" s="108">
        <v>558.44278845999997</v>
      </c>
      <c r="AR42" s="123">
        <v>6.1165943070375928E-3</v>
      </c>
    </row>
    <row r="43" spans="1:44" ht="16.5" hidden="1" customHeight="1" outlineLevel="1" thickBot="1">
      <c r="A43" s="119">
        <v>41099</v>
      </c>
      <c r="B43" s="120">
        <v>28</v>
      </c>
      <c r="C43" s="121" t="s">
        <v>118</v>
      </c>
      <c r="D43" s="121">
        <v>563.06880000000001</v>
      </c>
      <c r="E43" s="122">
        <v>1101.25</v>
      </c>
      <c r="F43" s="121" t="s">
        <v>118</v>
      </c>
      <c r="G43" s="122" t="s">
        <v>118</v>
      </c>
      <c r="H43" s="121" t="s">
        <v>118</v>
      </c>
      <c r="I43" s="122" t="s">
        <v>118</v>
      </c>
      <c r="J43" s="121" t="s">
        <v>118</v>
      </c>
      <c r="K43" s="121" t="s">
        <v>118</v>
      </c>
      <c r="L43" s="121">
        <v>544.37</v>
      </c>
      <c r="M43" s="121">
        <v>638.09</v>
      </c>
      <c r="N43" s="121" t="s">
        <v>118</v>
      </c>
      <c r="O43" s="121"/>
      <c r="P43" s="122" t="s">
        <v>118</v>
      </c>
      <c r="Q43" s="121" t="s">
        <v>118</v>
      </c>
      <c r="R43" s="121">
        <v>603.70000000000005</v>
      </c>
      <c r="S43" s="121">
        <v>469</v>
      </c>
      <c r="T43" s="121" t="s">
        <v>118</v>
      </c>
      <c r="U43" s="122" t="s">
        <v>118</v>
      </c>
      <c r="V43" s="121" t="s">
        <v>118</v>
      </c>
      <c r="W43" s="121" t="s">
        <v>118</v>
      </c>
      <c r="X43" s="122" t="s">
        <v>118</v>
      </c>
      <c r="Y43" s="121">
        <v>577.20609999999999</v>
      </c>
      <c r="Z43" s="122">
        <v>166613.01999999999</v>
      </c>
      <c r="AA43" s="121" t="s">
        <v>118</v>
      </c>
      <c r="AB43" s="121" t="s">
        <v>118</v>
      </c>
      <c r="AC43" s="121" t="s">
        <v>118</v>
      </c>
      <c r="AD43" s="121" t="s">
        <v>118</v>
      </c>
      <c r="AE43" s="122" t="s">
        <v>118</v>
      </c>
      <c r="AF43" s="121">
        <v>386</v>
      </c>
      <c r="AG43" s="121" t="s">
        <v>118</v>
      </c>
      <c r="AH43" s="122" t="s">
        <v>118</v>
      </c>
      <c r="AI43" s="121">
        <v>400</v>
      </c>
      <c r="AJ43" s="121">
        <v>481.89</v>
      </c>
      <c r="AK43" s="121" t="s">
        <v>118</v>
      </c>
      <c r="AL43" s="121" t="s">
        <v>118</v>
      </c>
      <c r="AM43" s="122" t="s">
        <v>118</v>
      </c>
      <c r="AN43" s="121" t="s">
        <v>118</v>
      </c>
      <c r="AO43" s="122" t="s">
        <v>118</v>
      </c>
      <c r="AP43" s="113"/>
      <c r="AQ43" s="108">
        <v>577.09524445000011</v>
      </c>
      <c r="AR43" s="123">
        <v>3.3400835995102351E-2</v>
      </c>
    </row>
    <row r="44" spans="1:44" ht="16.5" hidden="1" customHeight="1" outlineLevel="1" thickBot="1">
      <c r="A44" s="119">
        <v>41106</v>
      </c>
      <c r="B44" s="120">
        <v>29</v>
      </c>
      <c r="C44" s="121" t="s">
        <v>118</v>
      </c>
      <c r="D44" s="121">
        <v>563.05349999999999</v>
      </c>
      <c r="E44" s="122">
        <v>1101.22</v>
      </c>
      <c r="F44" s="121" t="s">
        <v>118</v>
      </c>
      <c r="G44" s="122" t="s">
        <v>118</v>
      </c>
      <c r="H44" s="121" t="s">
        <v>118</v>
      </c>
      <c r="I44" s="122" t="s">
        <v>118</v>
      </c>
      <c r="J44" s="121" t="s">
        <v>118</v>
      </c>
      <c r="K44" s="121" t="s">
        <v>118</v>
      </c>
      <c r="L44" s="121">
        <v>541.34199999999998</v>
      </c>
      <c r="M44" s="121">
        <v>679.4</v>
      </c>
      <c r="N44" s="121" t="s">
        <v>118</v>
      </c>
      <c r="O44" s="121"/>
      <c r="P44" s="122" t="s">
        <v>118</v>
      </c>
      <c r="Q44" s="121" t="s">
        <v>118</v>
      </c>
      <c r="R44" s="121">
        <v>603.70000000000005</v>
      </c>
      <c r="S44" s="121">
        <v>470</v>
      </c>
      <c r="T44" s="121" t="s">
        <v>118</v>
      </c>
      <c r="U44" s="122" t="s">
        <v>118</v>
      </c>
      <c r="V44" s="121" t="s">
        <v>118</v>
      </c>
      <c r="W44" s="121" t="s">
        <v>118</v>
      </c>
      <c r="X44" s="122" t="s">
        <v>118</v>
      </c>
      <c r="Y44" s="121">
        <v>571.15440000000001</v>
      </c>
      <c r="Z44" s="122">
        <v>163660.22</v>
      </c>
      <c r="AA44" s="121" t="s">
        <v>118</v>
      </c>
      <c r="AB44" s="121" t="s">
        <v>118</v>
      </c>
      <c r="AC44" s="121" t="s">
        <v>118</v>
      </c>
      <c r="AD44" s="121" t="s">
        <v>118</v>
      </c>
      <c r="AE44" s="122" t="s">
        <v>118</v>
      </c>
      <c r="AF44" s="121">
        <v>386</v>
      </c>
      <c r="AG44" s="121" t="s">
        <v>118</v>
      </c>
      <c r="AH44" s="122" t="s">
        <v>118</v>
      </c>
      <c r="AI44" s="121">
        <v>413.08</v>
      </c>
      <c r="AJ44" s="121">
        <v>481.89</v>
      </c>
      <c r="AK44" s="121" t="s">
        <v>118</v>
      </c>
      <c r="AL44" s="121" t="s">
        <v>118</v>
      </c>
      <c r="AM44" s="122" t="s">
        <v>118</v>
      </c>
      <c r="AN44" s="121" t="s">
        <v>118</v>
      </c>
      <c r="AO44" s="122" t="s">
        <v>118</v>
      </c>
      <c r="AP44" s="113"/>
      <c r="AQ44" s="108">
        <v>590.90437030999999</v>
      </c>
      <c r="AR44" s="123">
        <v>2.3928677272606169E-2</v>
      </c>
    </row>
    <row r="45" spans="1:44" ht="16.5" hidden="1" customHeight="1" outlineLevel="1" thickBot="1">
      <c r="A45" s="119">
        <v>41113</v>
      </c>
      <c r="B45" s="120">
        <v>30</v>
      </c>
      <c r="C45" s="121" t="s">
        <v>118</v>
      </c>
      <c r="D45" s="121">
        <v>563.02790000000005</v>
      </c>
      <c r="E45" s="122">
        <v>1101.17</v>
      </c>
      <c r="F45" s="121" t="s">
        <v>118</v>
      </c>
      <c r="G45" s="122" t="s">
        <v>118</v>
      </c>
      <c r="H45" s="121" t="s">
        <v>118</v>
      </c>
      <c r="I45" s="122" t="s">
        <v>118</v>
      </c>
      <c r="J45" s="121" t="s">
        <v>118</v>
      </c>
      <c r="K45" s="121" t="s">
        <v>118</v>
      </c>
      <c r="L45" s="121">
        <v>555.346</v>
      </c>
      <c r="M45" s="121">
        <v>688.04</v>
      </c>
      <c r="N45" s="121" t="s">
        <v>118</v>
      </c>
      <c r="O45" s="121"/>
      <c r="P45" s="122" t="s">
        <v>118</v>
      </c>
      <c r="Q45" s="121" t="s">
        <v>118</v>
      </c>
      <c r="R45" s="121">
        <v>603.70000000000005</v>
      </c>
      <c r="S45" s="121">
        <v>465</v>
      </c>
      <c r="T45" s="121" t="s">
        <v>118</v>
      </c>
      <c r="U45" s="122" t="s">
        <v>118</v>
      </c>
      <c r="V45" s="121" t="s">
        <v>118</v>
      </c>
      <c r="W45" s="121" t="s">
        <v>118</v>
      </c>
      <c r="X45" s="122" t="s">
        <v>118</v>
      </c>
      <c r="Y45" s="121">
        <v>600.86279999999999</v>
      </c>
      <c r="Z45" s="122">
        <v>171843.34</v>
      </c>
      <c r="AA45" s="121" t="s">
        <v>118</v>
      </c>
      <c r="AB45" s="121" t="s">
        <v>118</v>
      </c>
      <c r="AC45" s="121" t="s">
        <v>118</v>
      </c>
      <c r="AD45" s="121" t="s">
        <v>118</v>
      </c>
      <c r="AE45" s="122" t="s">
        <v>118</v>
      </c>
      <c r="AF45" s="121">
        <v>386</v>
      </c>
      <c r="AG45" s="121" t="s">
        <v>118</v>
      </c>
      <c r="AH45" s="122" t="s">
        <v>118</v>
      </c>
      <c r="AI45" s="121">
        <v>400</v>
      </c>
      <c r="AJ45" s="121">
        <v>481.89</v>
      </c>
      <c r="AK45" s="121" t="s">
        <v>118</v>
      </c>
      <c r="AL45" s="121" t="s">
        <v>118</v>
      </c>
      <c r="AM45" s="122" t="s">
        <v>118</v>
      </c>
      <c r="AN45" s="121" t="s">
        <v>118</v>
      </c>
      <c r="AO45" s="122" t="s">
        <v>118</v>
      </c>
      <c r="AP45" s="113"/>
      <c r="AQ45" s="108">
        <v>598.40644674999999</v>
      </c>
      <c r="AR45" s="123">
        <v>1.2695923091691208E-2</v>
      </c>
    </row>
    <row r="46" spans="1:44" ht="16.5" hidden="1" customHeight="1" outlineLevel="1" thickBot="1">
      <c r="A46" s="119">
        <v>41120</v>
      </c>
      <c r="B46" s="120">
        <v>31</v>
      </c>
      <c r="C46" s="121" t="s">
        <v>118</v>
      </c>
      <c r="D46" s="121">
        <v>563.02790000000005</v>
      </c>
      <c r="E46" s="122">
        <v>1101.17</v>
      </c>
      <c r="F46" s="121" t="s">
        <v>118</v>
      </c>
      <c r="G46" s="122" t="s">
        <v>118</v>
      </c>
      <c r="H46" s="121" t="s">
        <v>118</v>
      </c>
      <c r="I46" s="122" t="s">
        <v>118</v>
      </c>
      <c r="J46" s="121" t="s">
        <v>118</v>
      </c>
      <c r="K46" s="121" t="s">
        <v>118</v>
      </c>
      <c r="L46" s="121">
        <v>548.57799999999997</v>
      </c>
      <c r="M46" s="121">
        <v>695.72</v>
      </c>
      <c r="N46" s="121" t="s">
        <v>118</v>
      </c>
      <c r="O46" s="121"/>
      <c r="P46" s="122" t="s">
        <v>118</v>
      </c>
      <c r="Q46" s="121" t="s">
        <v>118</v>
      </c>
      <c r="R46" s="121">
        <v>604.1</v>
      </c>
      <c r="S46" s="121">
        <v>465</v>
      </c>
      <c r="T46" s="121" t="s">
        <v>118</v>
      </c>
      <c r="U46" s="122" t="s">
        <v>118</v>
      </c>
      <c r="V46" s="121" t="s">
        <v>118</v>
      </c>
      <c r="W46" s="121" t="s">
        <v>118</v>
      </c>
      <c r="X46" s="122" t="s">
        <v>118</v>
      </c>
      <c r="Y46" s="121">
        <v>631.20479999999998</v>
      </c>
      <c r="Z46" s="122">
        <v>176692.27</v>
      </c>
      <c r="AA46" s="121" t="s">
        <v>118</v>
      </c>
      <c r="AB46" s="121" t="s">
        <v>118</v>
      </c>
      <c r="AC46" s="121" t="s">
        <v>118</v>
      </c>
      <c r="AD46" s="121" t="s">
        <v>118</v>
      </c>
      <c r="AE46" s="122" t="s">
        <v>118</v>
      </c>
      <c r="AF46" s="121">
        <v>396</v>
      </c>
      <c r="AG46" s="121" t="s">
        <v>118</v>
      </c>
      <c r="AH46" s="122" t="s">
        <v>118</v>
      </c>
      <c r="AI46" s="121">
        <v>400</v>
      </c>
      <c r="AJ46" s="121">
        <v>481.89</v>
      </c>
      <c r="AK46" s="121" t="s">
        <v>118</v>
      </c>
      <c r="AL46" s="121" t="s">
        <v>118</v>
      </c>
      <c r="AM46" s="122" t="s">
        <v>118</v>
      </c>
      <c r="AN46" s="121" t="s">
        <v>118</v>
      </c>
      <c r="AO46" s="122" t="s">
        <v>118</v>
      </c>
      <c r="AP46" s="113"/>
      <c r="AQ46" s="108">
        <v>599.83352015000003</v>
      </c>
      <c r="AR46" s="123">
        <v>2.384789481715277E-3</v>
      </c>
    </row>
    <row r="47" spans="1:44" ht="16.5" hidden="1" customHeight="1" outlineLevel="1" thickBot="1">
      <c r="A47" s="119">
        <v>41127</v>
      </c>
      <c r="B47" s="120">
        <v>32</v>
      </c>
      <c r="C47" s="121" t="s">
        <v>118</v>
      </c>
      <c r="D47" s="121">
        <v>563.02790000000005</v>
      </c>
      <c r="E47" s="122">
        <v>1101.17</v>
      </c>
      <c r="F47" s="121" t="s">
        <v>118</v>
      </c>
      <c r="G47" s="122" t="s">
        <v>118</v>
      </c>
      <c r="H47" s="121" t="s">
        <v>118</v>
      </c>
      <c r="I47" s="122" t="s">
        <v>118</v>
      </c>
      <c r="J47" s="121" t="s">
        <v>118</v>
      </c>
      <c r="K47" s="121" t="s">
        <v>118</v>
      </c>
      <c r="L47" s="121">
        <v>551.19600000000003</v>
      </c>
      <c r="M47" s="121">
        <v>707.41</v>
      </c>
      <c r="N47" s="121" t="s">
        <v>118</v>
      </c>
      <c r="O47" s="121"/>
      <c r="P47" s="122" t="s">
        <v>118</v>
      </c>
      <c r="Q47" s="121" t="s">
        <v>118</v>
      </c>
      <c r="R47" s="121">
        <v>604.1</v>
      </c>
      <c r="S47" s="121">
        <v>471</v>
      </c>
      <c r="T47" s="121" t="s">
        <v>118</v>
      </c>
      <c r="U47" s="122" t="s">
        <v>118</v>
      </c>
      <c r="V47" s="121" t="s">
        <v>118</v>
      </c>
      <c r="W47" s="121" t="s">
        <v>118</v>
      </c>
      <c r="X47" s="122" t="s">
        <v>118</v>
      </c>
      <c r="Y47" s="121">
        <v>635.19440000000009</v>
      </c>
      <c r="Z47" s="122">
        <v>176424.34</v>
      </c>
      <c r="AA47" s="121" t="s">
        <v>118</v>
      </c>
      <c r="AB47" s="121" t="s">
        <v>118</v>
      </c>
      <c r="AC47" s="121" t="s">
        <v>118</v>
      </c>
      <c r="AD47" s="121" t="s">
        <v>118</v>
      </c>
      <c r="AE47" s="122" t="s">
        <v>118</v>
      </c>
      <c r="AF47" s="121">
        <v>396</v>
      </c>
      <c r="AG47" s="121" t="s">
        <v>118</v>
      </c>
      <c r="AH47" s="122" t="s">
        <v>118</v>
      </c>
      <c r="AI47" s="121">
        <v>418.61</v>
      </c>
      <c r="AJ47" s="121">
        <v>467.51</v>
      </c>
      <c r="AK47" s="121" t="s">
        <v>118</v>
      </c>
      <c r="AL47" s="121" t="s">
        <v>118</v>
      </c>
      <c r="AM47" s="122" t="s">
        <v>118</v>
      </c>
      <c r="AN47" s="121" t="s">
        <v>118</v>
      </c>
      <c r="AO47" s="122" t="s">
        <v>118</v>
      </c>
      <c r="AP47" s="113"/>
      <c r="AQ47" s="108">
        <v>604.94738939000001</v>
      </c>
      <c r="AR47" s="123">
        <v>8.5254809346453353E-3</v>
      </c>
    </row>
    <row r="48" spans="1:44" ht="16.5" hidden="1" customHeight="1" outlineLevel="1" thickBot="1">
      <c r="A48" s="119">
        <v>41134</v>
      </c>
      <c r="B48" s="120">
        <v>33</v>
      </c>
      <c r="C48" s="121" t="s">
        <v>118</v>
      </c>
      <c r="D48" s="121">
        <v>563.02790000000005</v>
      </c>
      <c r="E48" s="122">
        <v>1101.17</v>
      </c>
      <c r="F48" s="121" t="s">
        <v>118</v>
      </c>
      <c r="G48" s="122" t="s">
        <v>118</v>
      </c>
      <c r="H48" s="121" t="s">
        <v>118</v>
      </c>
      <c r="I48" s="122" t="s">
        <v>118</v>
      </c>
      <c r="J48" s="121" t="s">
        <v>118</v>
      </c>
      <c r="K48" s="121" t="s">
        <v>118</v>
      </c>
      <c r="L48" s="121">
        <v>553.13400000000001</v>
      </c>
      <c r="M48" s="121">
        <v>731.89</v>
      </c>
      <c r="N48" s="121" t="s">
        <v>118</v>
      </c>
      <c r="O48" s="121"/>
      <c r="P48" s="122" t="s">
        <v>118</v>
      </c>
      <c r="Q48" s="121" t="s">
        <v>118</v>
      </c>
      <c r="R48" s="121">
        <v>604.1</v>
      </c>
      <c r="S48" s="121">
        <v>468</v>
      </c>
      <c r="T48" s="121" t="s">
        <v>118</v>
      </c>
      <c r="U48" s="122" t="s">
        <v>118</v>
      </c>
      <c r="V48" s="121" t="s">
        <v>118</v>
      </c>
      <c r="W48" s="121" t="s">
        <v>118</v>
      </c>
      <c r="X48" s="122" t="s">
        <v>118</v>
      </c>
      <c r="Y48" s="121">
        <v>647.66870000000006</v>
      </c>
      <c r="Z48" s="122">
        <v>180603.33000000002</v>
      </c>
      <c r="AA48" s="121" t="s">
        <v>118</v>
      </c>
      <c r="AB48" s="121" t="s">
        <v>118</v>
      </c>
      <c r="AC48" s="121" t="s">
        <v>118</v>
      </c>
      <c r="AD48" s="121" t="s">
        <v>118</v>
      </c>
      <c r="AE48" s="122" t="s">
        <v>118</v>
      </c>
      <c r="AF48" s="121">
        <v>396</v>
      </c>
      <c r="AG48" s="121" t="s">
        <v>118</v>
      </c>
      <c r="AH48" s="122" t="s">
        <v>118</v>
      </c>
      <c r="AI48" s="121">
        <v>410.84000000000003</v>
      </c>
      <c r="AJ48" s="121">
        <v>528.73</v>
      </c>
      <c r="AK48" s="121" t="s">
        <v>118</v>
      </c>
      <c r="AL48" s="121" t="s">
        <v>118</v>
      </c>
      <c r="AM48" s="122" t="s">
        <v>118</v>
      </c>
      <c r="AN48" s="121" t="s">
        <v>118</v>
      </c>
      <c r="AO48" s="122" t="s">
        <v>118</v>
      </c>
      <c r="AP48" s="113"/>
      <c r="AQ48" s="108">
        <v>614.49383826000008</v>
      </c>
      <c r="AR48" s="123">
        <v>1.5780626608912662E-2</v>
      </c>
    </row>
    <row r="49" spans="1:44" ht="16.5" hidden="1" customHeight="1" outlineLevel="1" thickBot="1">
      <c r="A49" s="119">
        <v>41141</v>
      </c>
      <c r="B49" s="120">
        <v>34</v>
      </c>
      <c r="C49" s="121" t="s">
        <v>118</v>
      </c>
      <c r="D49" s="121">
        <v>563.04840000000002</v>
      </c>
      <c r="E49" s="122">
        <v>1101.21</v>
      </c>
      <c r="F49" s="121" t="s">
        <v>118</v>
      </c>
      <c r="G49" s="122" t="s">
        <v>118</v>
      </c>
      <c r="H49" s="121" t="s">
        <v>118</v>
      </c>
      <c r="I49" s="122" t="s">
        <v>118</v>
      </c>
      <c r="J49" s="121" t="s">
        <v>118</v>
      </c>
      <c r="K49" s="121" t="s">
        <v>118</v>
      </c>
      <c r="L49" s="121">
        <v>549.53</v>
      </c>
      <c r="M49" s="121">
        <v>727.30000000000007</v>
      </c>
      <c r="N49" s="121" t="s">
        <v>118</v>
      </c>
      <c r="O49" s="121"/>
      <c r="P49" s="122" t="s">
        <v>118</v>
      </c>
      <c r="Q49" s="121" t="s">
        <v>118</v>
      </c>
      <c r="R49" s="121">
        <v>604.1</v>
      </c>
      <c r="S49" s="121">
        <v>465</v>
      </c>
      <c r="T49" s="121" t="s">
        <v>118</v>
      </c>
      <c r="U49" s="122" t="s">
        <v>118</v>
      </c>
      <c r="V49" s="121" t="s">
        <v>118</v>
      </c>
      <c r="W49" s="121" t="s">
        <v>118</v>
      </c>
      <c r="X49" s="122" t="s">
        <v>118</v>
      </c>
      <c r="Y49" s="121">
        <v>673.08500000000004</v>
      </c>
      <c r="Z49" s="122">
        <v>186668.58000000002</v>
      </c>
      <c r="AA49" s="121" t="s">
        <v>118</v>
      </c>
      <c r="AB49" s="121" t="s">
        <v>118</v>
      </c>
      <c r="AC49" s="121" t="s">
        <v>118</v>
      </c>
      <c r="AD49" s="121" t="s">
        <v>118</v>
      </c>
      <c r="AE49" s="122" t="s">
        <v>118</v>
      </c>
      <c r="AF49" s="121">
        <v>400</v>
      </c>
      <c r="AG49" s="121" t="s">
        <v>118</v>
      </c>
      <c r="AH49" s="122" t="s">
        <v>118</v>
      </c>
      <c r="AI49" s="121">
        <v>440.36</v>
      </c>
      <c r="AJ49" s="121">
        <v>459.34000000000003</v>
      </c>
      <c r="AK49" s="121" t="s">
        <v>118</v>
      </c>
      <c r="AL49" s="121" t="s">
        <v>118</v>
      </c>
      <c r="AM49" s="122" t="s">
        <v>118</v>
      </c>
      <c r="AN49" s="121" t="s">
        <v>118</v>
      </c>
      <c r="AO49" s="122" t="s">
        <v>118</v>
      </c>
      <c r="AP49" s="113"/>
      <c r="AQ49" s="108">
        <v>611.92279718000009</v>
      </c>
      <c r="AR49" s="123">
        <v>-4.1839981459865783E-3</v>
      </c>
    </row>
    <row r="50" spans="1:44" ht="16.5" hidden="1" customHeight="1" outlineLevel="1" thickBot="1">
      <c r="A50" s="119">
        <v>41148</v>
      </c>
      <c r="B50" s="120">
        <v>35</v>
      </c>
      <c r="C50" s="121" t="s">
        <v>118</v>
      </c>
      <c r="D50" s="121">
        <v>563.59550000000002</v>
      </c>
      <c r="E50" s="122">
        <v>1102.28</v>
      </c>
      <c r="F50" s="121" t="s">
        <v>118</v>
      </c>
      <c r="G50" s="122" t="s">
        <v>118</v>
      </c>
      <c r="H50" s="121" t="s">
        <v>118</v>
      </c>
      <c r="I50" s="122" t="s">
        <v>118</v>
      </c>
      <c r="J50" s="121" t="s">
        <v>118</v>
      </c>
      <c r="K50" s="121" t="s">
        <v>118</v>
      </c>
      <c r="L50" s="121">
        <v>562.32799999999997</v>
      </c>
      <c r="M50" s="121">
        <v>728.32</v>
      </c>
      <c r="N50" s="121" t="s">
        <v>118</v>
      </c>
      <c r="O50" s="121"/>
      <c r="P50" s="122" t="s">
        <v>118</v>
      </c>
      <c r="Q50" s="121" t="s">
        <v>118</v>
      </c>
      <c r="R50" s="121">
        <v>604.1</v>
      </c>
      <c r="S50" s="121">
        <v>465</v>
      </c>
      <c r="T50" s="121" t="s">
        <v>118</v>
      </c>
      <c r="U50" s="122" t="s">
        <v>118</v>
      </c>
      <c r="V50" s="121" t="s">
        <v>118</v>
      </c>
      <c r="W50" s="121" t="s">
        <v>118</v>
      </c>
      <c r="X50" s="122" t="s">
        <v>118</v>
      </c>
      <c r="Y50" s="121">
        <v>641.23750000000007</v>
      </c>
      <c r="Z50" s="122">
        <v>180701.65</v>
      </c>
      <c r="AA50" s="121" t="s">
        <v>118</v>
      </c>
      <c r="AB50" s="121" t="s">
        <v>118</v>
      </c>
      <c r="AC50" s="121" t="s">
        <v>118</v>
      </c>
      <c r="AD50" s="121" t="s">
        <v>118</v>
      </c>
      <c r="AE50" s="122" t="s">
        <v>118</v>
      </c>
      <c r="AF50" s="121">
        <v>400</v>
      </c>
      <c r="AG50" s="121" t="s">
        <v>118</v>
      </c>
      <c r="AH50" s="122" t="s">
        <v>118</v>
      </c>
      <c r="AI50" s="121">
        <v>393.91810000000004</v>
      </c>
      <c r="AJ50" s="121">
        <v>436.89</v>
      </c>
      <c r="AK50" s="121" t="s">
        <v>118</v>
      </c>
      <c r="AL50" s="121" t="s">
        <v>118</v>
      </c>
      <c r="AM50" s="122" t="s">
        <v>118</v>
      </c>
      <c r="AN50" s="121" t="s">
        <v>118</v>
      </c>
      <c r="AO50" s="122" t="s">
        <v>118</v>
      </c>
      <c r="AP50" s="113"/>
      <c r="AQ50" s="108">
        <v>615.93360629000006</v>
      </c>
      <c r="AR50" s="123">
        <v>6.5544364885301576E-3</v>
      </c>
    </row>
    <row r="51" spans="1:44" ht="16.5" hidden="1" customHeight="1" outlineLevel="1" thickBot="1">
      <c r="A51" s="119">
        <v>41155</v>
      </c>
      <c r="B51" s="120">
        <v>36</v>
      </c>
      <c r="C51" s="121" t="s">
        <v>118</v>
      </c>
      <c r="D51" s="121">
        <v>563.59550000000002</v>
      </c>
      <c r="E51" s="122">
        <v>1102.28</v>
      </c>
      <c r="F51" s="121" t="s">
        <v>118</v>
      </c>
      <c r="G51" s="122" t="s">
        <v>118</v>
      </c>
      <c r="H51" s="121" t="s">
        <v>118</v>
      </c>
      <c r="I51" s="122" t="s">
        <v>118</v>
      </c>
      <c r="J51" s="121" t="s">
        <v>118</v>
      </c>
      <c r="K51" s="121" t="s">
        <v>118</v>
      </c>
      <c r="L51" s="121">
        <v>560.88200000000006</v>
      </c>
      <c r="M51" s="121">
        <v>779.95</v>
      </c>
      <c r="N51" s="121" t="s">
        <v>118</v>
      </c>
      <c r="O51" s="121"/>
      <c r="P51" s="122" t="s">
        <v>118</v>
      </c>
      <c r="Q51" s="121" t="s">
        <v>118</v>
      </c>
      <c r="R51" s="121">
        <v>604.1</v>
      </c>
      <c r="S51" s="121">
        <v>463</v>
      </c>
      <c r="T51" s="121" t="s">
        <v>118</v>
      </c>
      <c r="U51" s="122" t="s">
        <v>118</v>
      </c>
      <c r="V51" s="121" t="s">
        <v>118</v>
      </c>
      <c r="W51" s="121" t="s">
        <v>118</v>
      </c>
      <c r="X51" s="122" t="s">
        <v>118</v>
      </c>
      <c r="Y51" s="121">
        <v>643.45540000000005</v>
      </c>
      <c r="Z51" s="122">
        <v>183599.9</v>
      </c>
      <c r="AA51" s="121" t="s">
        <v>118</v>
      </c>
      <c r="AB51" s="121" t="s">
        <v>118</v>
      </c>
      <c r="AC51" s="121" t="s">
        <v>118</v>
      </c>
      <c r="AD51" s="121" t="s">
        <v>118</v>
      </c>
      <c r="AE51" s="122" t="s">
        <v>118</v>
      </c>
      <c r="AF51" s="121">
        <v>400</v>
      </c>
      <c r="AG51" s="121" t="s">
        <v>118</v>
      </c>
      <c r="AH51" s="122" t="s">
        <v>118</v>
      </c>
      <c r="AI51" s="121">
        <v>399.39</v>
      </c>
      <c r="AJ51" s="121">
        <v>459.34000000000003</v>
      </c>
      <c r="AK51" s="121" t="s">
        <v>118</v>
      </c>
      <c r="AL51" s="121" t="s">
        <v>118</v>
      </c>
      <c r="AM51" s="122" t="s">
        <v>118</v>
      </c>
      <c r="AN51" s="121" t="s">
        <v>118</v>
      </c>
      <c r="AO51" s="122" t="s">
        <v>118</v>
      </c>
      <c r="AP51" s="113"/>
      <c r="AQ51" s="108">
        <v>633.96526261000008</v>
      </c>
      <c r="AR51" s="123">
        <v>2.9275324703601502E-2</v>
      </c>
    </row>
    <row r="52" spans="1:44" ht="16.5" hidden="1" customHeight="1" outlineLevel="1" thickBot="1">
      <c r="A52" s="119">
        <v>41162</v>
      </c>
      <c r="B52" s="120">
        <v>37</v>
      </c>
      <c r="C52" s="121" t="s">
        <v>118</v>
      </c>
      <c r="D52" s="121">
        <v>564.55669999999998</v>
      </c>
      <c r="E52" s="122">
        <v>1104.1600000000001</v>
      </c>
      <c r="F52" s="121" t="s">
        <v>118</v>
      </c>
      <c r="G52" s="122" t="s">
        <v>118</v>
      </c>
      <c r="H52" s="121" t="s">
        <v>118</v>
      </c>
      <c r="I52" s="122" t="s">
        <v>118</v>
      </c>
      <c r="J52" s="121" t="s">
        <v>118</v>
      </c>
      <c r="K52" s="121" t="s">
        <v>118</v>
      </c>
      <c r="L52" s="121">
        <v>566.85800000000006</v>
      </c>
      <c r="M52" s="121">
        <v>785.42000000000007</v>
      </c>
      <c r="N52" s="121" t="s">
        <v>118</v>
      </c>
      <c r="O52" s="121"/>
      <c r="P52" s="122" t="s">
        <v>118</v>
      </c>
      <c r="Q52" s="121" t="s">
        <v>118</v>
      </c>
      <c r="R52" s="121">
        <v>604.1</v>
      </c>
      <c r="S52" s="121">
        <v>465</v>
      </c>
      <c r="T52" s="121" t="s">
        <v>118</v>
      </c>
      <c r="U52" s="122" t="s">
        <v>118</v>
      </c>
      <c r="V52" s="121" t="s">
        <v>118</v>
      </c>
      <c r="W52" s="121" t="s">
        <v>118</v>
      </c>
      <c r="X52" s="122" t="s">
        <v>118</v>
      </c>
      <c r="Y52" s="121">
        <v>651.75869999999998</v>
      </c>
      <c r="Z52" s="122">
        <v>185066.87</v>
      </c>
      <c r="AA52" s="121" t="s">
        <v>118</v>
      </c>
      <c r="AB52" s="121" t="s">
        <v>118</v>
      </c>
      <c r="AC52" s="121" t="s">
        <v>118</v>
      </c>
      <c r="AD52" s="121" t="s">
        <v>118</v>
      </c>
      <c r="AE52" s="122" t="s">
        <v>118</v>
      </c>
      <c r="AF52" s="121">
        <v>400</v>
      </c>
      <c r="AG52" s="121" t="s">
        <v>118</v>
      </c>
      <c r="AH52" s="122" t="s">
        <v>118</v>
      </c>
      <c r="AI52" s="121">
        <v>394.87</v>
      </c>
      <c r="AJ52" s="121">
        <v>459.34000000000003</v>
      </c>
      <c r="AK52" s="121" t="s">
        <v>118</v>
      </c>
      <c r="AL52" s="121" t="s">
        <v>118</v>
      </c>
      <c r="AM52" s="122" t="s">
        <v>118</v>
      </c>
      <c r="AN52" s="121" t="s">
        <v>118</v>
      </c>
      <c r="AO52" s="122" t="s">
        <v>118</v>
      </c>
      <c r="AP52" s="113"/>
      <c r="AQ52" s="108">
        <v>637.87939222000011</v>
      </c>
      <c r="AR52" s="123">
        <v>6.1740442905118265E-3</v>
      </c>
    </row>
    <row r="53" spans="1:44" ht="16.5" hidden="1" customHeight="1" outlineLevel="1" thickBot="1">
      <c r="A53" s="119">
        <v>41169</v>
      </c>
      <c r="B53" s="120">
        <v>38</v>
      </c>
      <c r="C53" s="121" t="s">
        <v>118</v>
      </c>
      <c r="D53" s="121">
        <v>565.25210000000004</v>
      </c>
      <c r="E53" s="122">
        <v>1105.52</v>
      </c>
      <c r="F53" s="121" t="s">
        <v>118</v>
      </c>
      <c r="G53" s="122" t="s">
        <v>118</v>
      </c>
      <c r="H53" s="121" t="s">
        <v>118</v>
      </c>
      <c r="I53" s="122" t="s">
        <v>118</v>
      </c>
      <c r="J53" s="121" t="s">
        <v>118</v>
      </c>
      <c r="K53" s="121" t="s">
        <v>118</v>
      </c>
      <c r="L53" s="121">
        <v>566.65200000000004</v>
      </c>
      <c r="M53" s="121">
        <v>789.07</v>
      </c>
      <c r="N53" s="121" t="s">
        <v>118</v>
      </c>
      <c r="O53" s="121"/>
      <c r="P53" s="122" t="s">
        <v>118</v>
      </c>
      <c r="Q53" s="121" t="s">
        <v>118</v>
      </c>
      <c r="R53" s="121">
        <v>605.02</v>
      </c>
      <c r="S53" s="121">
        <v>470</v>
      </c>
      <c r="T53" s="121" t="s">
        <v>118</v>
      </c>
      <c r="U53" s="122" t="s">
        <v>118</v>
      </c>
      <c r="V53" s="121" t="s">
        <v>118</v>
      </c>
      <c r="W53" s="121" t="s">
        <v>118</v>
      </c>
      <c r="X53" s="122" t="s">
        <v>118</v>
      </c>
      <c r="Y53" s="121">
        <v>665.25920000000008</v>
      </c>
      <c r="Z53" s="122">
        <v>188223.68</v>
      </c>
      <c r="AA53" s="121" t="s">
        <v>118</v>
      </c>
      <c r="AB53" s="121" t="s">
        <v>118</v>
      </c>
      <c r="AC53" s="121" t="s">
        <v>118</v>
      </c>
      <c r="AD53" s="121" t="s">
        <v>118</v>
      </c>
      <c r="AE53" s="122" t="s">
        <v>118</v>
      </c>
      <c r="AF53" s="121">
        <v>400</v>
      </c>
      <c r="AG53" s="121" t="s">
        <v>118</v>
      </c>
      <c r="AH53" s="122" t="s">
        <v>118</v>
      </c>
      <c r="AI53" s="121">
        <v>402.82</v>
      </c>
      <c r="AJ53" s="121">
        <v>459.34000000000003</v>
      </c>
      <c r="AK53" s="121" t="s">
        <v>118</v>
      </c>
      <c r="AL53" s="121" t="s">
        <v>118</v>
      </c>
      <c r="AM53" s="122" t="s">
        <v>118</v>
      </c>
      <c r="AN53" s="121" t="s">
        <v>118</v>
      </c>
      <c r="AO53" s="122" t="s">
        <v>118</v>
      </c>
      <c r="AP53" s="113"/>
      <c r="AQ53" s="108">
        <v>639.45001845000013</v>
      </c>
      <c r="AR53" s="123">
        <v>2.462262065770382E-3</v>
      </c>
    </row>
    <row r="54" spans="1:44" ht="16.5" hidden="1" customHeight="1" outlineLevel="1" thickBot="1">
      <c r="A54" s="119">
        <v>41176</v>
      </c>
      <c r="B54" s="120">
        <v>39</v>
      </c>
      <c r="C54" s="121" t="s">
        <v>118</v>
      </c>
      <c r="D54" s="121">
        <v>566.12639999999999</v>
      </c>
      <c r="E54" s="122">
        <v>1107.23</v>
      </c>
      <c r="F54" s="121" t="s">
        <v>118</v>
      </c>
      <c r="G54" s="122" t="s">
        <v>118</v>
      </c>
      <c r="H54" s="121" t="s">
        <v>118</v>
      </c>
      <c r="I54" s="122" t="s">
        <v>118</v>
      </c>
      <c r="J54" s="121" t="s">
        <v>118</v>
      </c>
      <c r="K54" s="121" t="s">
        <v>118</v>
      </c>
      <c r="L54" s="121">
        <v>556.79</v>
      </c>
      <c r="M54" s="121">
        <v>791.4</v>
      </c>
      <c r="N54" s="121" t="s">
        <v>118</v>
      </c>
      <c r="O54" s="121"/>
      <c r="P54" s="122" t="s">
        <v>118</v>
      </c>
      <c r="Q54" s="121" t="s">
        <v>118</v>
      </c>
      <c r="R54" s="121">
        <v>605.02</v>
      </c>
      <c r="S54" s="121">
        <v>480</v>
      </c>
      <c r="T54" s="121" t="s">
        <v>118</v>
      </c>
      <c r="U54" s="122" t="s">
        <v>118</v>
      </c>
      <c r="V54" s="121" t="s">
        <v>118</v>
      </c>
      <c r="W54" s="121" t="s">
        <v>118</v>
      </c>
      <c r="X54" s="122" t="s">
        <v>118</v>
      </c>
      <c r="Y54" s="121">
        <v>649.92340000000002</v>
      </c>
      <c r="Z54" s="122">
        <v>184701.72</v>
      </c>
      <c r="AA54" s="121" t="s">
        <v>118</v>
      </c>
      <c r="AB54" s="121" t="s">
        <v>118</v>
      </c>
      <c r="AC54" s="121" t="s">
        <v>118</v>
      </c>
      <c r="AD54" s="121" t="s">
        <v>118</v>
      </c>
      <c r="AE54" s="122" t="s">
        <v>118</v>
      </c>
      <c r="AF54" s="121">
        <v>420</v>
      </c>
      <c r="AG54" s="121" t="s">
        <v>118</v>
      </c>
      <c r="AH54" s="122" t="s">
        <v>118</v>
      </c>
      <c r="AI54" s="121">
        <v>396.12</v>
      </c>
      <c r="AJ54" s="121">
        <v>459.34000000000003</v>
      </c>
      <c r="AK54" s="121" t="s">
        <v>118</v>
      </c>
      <c r="AL54" s="121" t="s">
        <v>118</v>
      </c>
      <c r="AM54" s="122" t="s">
        <v>118</v>
      </c>
      <c r="AN54" s="121" t="s">
        <v>118</v>
      </c>
      <c r="AO54" s="122" t="s">
        <v>118</v>
      </c>
      <c r="AP54" s="113"/>
      <c r="AQ54" s="108">
        <v>638.56119314</v>
      </c>
      <c r="AR54" s="123">
        <v>-1.3899840243254413E-3</v>
      </c>
    </row>
    <row r="55" spans="1:44" ht="16.5" hidden="1" customHeight="1" outlineLevel="1" thickBot="1">
      <c r="A55" s="119">
        <v>41183</v>
      </c>
      <c r="B55" s="120">
        <v>40</v>
      </c>
      <c r="C55" s="121" t="s">
        <v>118</v>
      </c>
      <c r="D55" s="121">
        <v>566.28489999999999</v>
      </c>
      <c r="E55" s="122">
        <v>1107.54</v>
      </c>
      <c r="F55" s="121" t="s">
        <v>118</v>
      </c>
      <c r="G55" s="122" t="s">
        <v>118</v>
      </c>
      <c r="H55" s="121" t="s">
        <v>118</v>
      </c>
      <c r="I55" s="122" t="s">
        <v>118</v>
      </c>
      <c r="J55" s="121" t="s">
        <v>118</v>
      </c>
      <c r="K55" s="121" t="s">
        <v>118</v>
      </c>
      <c r="L55" s="121">
        <v>529.18799999999999</v>
      </c>
      <c r="M55" s="121">
        <v>781.04</v>
      </c>
      <c r="N55" s="121" t="s">
        <v>118</v>
      </c>
      <c r="O55" s="121"/>
      <c r="P55" s="122" t="s">
        <v>118</v>
      </c>
      <c r="Q55" s="121" t="s">
        <v>118</v>
      </c>
      <c r="R55" s="121">
        <v>605.02</v>
      </c>
      <c r="S55" s="121">
        <v>486</v>
      </c>
      <c r="T55" s="121" t="s">
        <v>118</v>
      </c>
      <c r="U55" s="122" t="s">
        <v>118</v>
      </c>
      <c r="V55" s="121" t="s">
        <v>118</v>
      </c>
      <c r="W55" s="121" t="s">
        <v>118</v>
      </c>
      <c r="X55" s="122" t="s">
        <v>118</v>
      </c>
      <c r="Y55" s="121">
        <v>682.00930000000005</v>
      </c>
      <c r="Z55" s="122">
        <v>194162.21</v>
      </c>
      <c r="AA55" s="121" t="s">
        <v>118</v>
      </c>
      <c r="AB55" s="121" t="s">
        <v>118</v>
      </c>
      <c r="AC55" s="121" t="s">
        <v>118</v>
      </c>
      <c r="AD55" s="121" t="s">
        <v>118</v>
      </c>
      <c r="AE55" s="122" t="s">
        <v>118</v>
      </c>
      <c r="AF55" s="121">
        <v>420</v>
      </c>
      <c r="AG55" s="121" t="s">
        <v>118</v>
      </c>
      <c r="AH55" s="122" t="s">
        <v>118</v>
      </c>
      <c r="AI55" s="121">
        <v>406.66</v>
      </c>
      <c r="AJ55" s="121">
        <v>443.02</v>
      </c>
      <c r="AK55" s="121" t="s">
        <v>118</v>
      </c>
      <c r="AL55" s="121" t="s">
        <v>118</v>
      </c>
      <c r="AM55" s="122" t="s">
        <v>118</v>
      </c>
      <c r="AN55" s="121" t="s">
        <v>118</v>
      </c>
      <c r="AO55" s="122" t="s">
        <v>118</v>
      </c>
      <c r="AP55" s="113"/>
      <c r="AQ55" s="108">
        <v>626.22459910000009</v>
      </c>
      <c r="AR55" s="123">
        <v>-1.9319360732425794E-2</v>
      </c>
    </row>
    <row r="56" spans="1:44" ht="16.5" hidden="1" customHeight="1" outlineLevel="1" thickBot="1">
      <c r="A56" s="119">
        <v>41190</v>
      </c>
      <c r="B56" s="120">
        <v>41</v>
      </c>
      <c r="C56" s="121" t="s">
        <v>118</v>
      </c>
      <c r="D56" s="121">
        <v>566.01390000000004</v>
      </c>
      <c r="E56" s="122">
        <v>1107.01</v>
      </c>
      <c r="F56" s="121" t="s">
        <v>118</v>
      </c>
      <c r="G56" s="122" t="s">
        <v>118</v>
      </c>
      <c r="H56" s="121" t="s">
        <v>118</v>
      </c>
      <c r="I56" s="122" t="s">
        <v>118</v>
      </c>
      <c r="J56" s="121" t="s">
        <v>118</v>
      </c>
      <c r="K56" s="121" t="s">
        <v>118</v>
      </c>
      <c r="L56" s="121">
        <v>536.41200000000003</v>
      </c>
      <c r="M56" s="121">
        <v>788.61</v>
      </c>
      <c r="N56" s="121" t="s">
        <v>118</v>
      </c>
      <c r="O56" s="121"/>
      <c r="P56" s="122" t="s">
        <v>118</v>
      </c>
      <c r="Q56" s="121" t="s">
        <v>118</v>
      </c>
      <c r="R56" s="121">
        <v>605.02</v>
      </c>
      <c r="S56" s="121">
        <v>490</v>
      </c>
      <c r="T56" s="121" t="s">
        <v>118</v>
      </c>
      <c r="U56" s="122" t="s">
        <v>118</v>
      </c>
      <c r="V56" s="121" t="s">
        <v>118</v>
      </c>
      <c r="W56" s="121" t="s">
        <v>118</v>
      </c>
      <c r="X56" s="122" t="s">
        <v>118</v>
      </c>
      <c r="Y56" s="121">
        <v>668.80759999999998</v>
      </c>
      <c r="Z56" s="122">
        <v>188861.7</v>
      </c>
      <c r="AA56" s="121" t="s">
        <v>118</v>
      </c>
      <c r="AB56" s="121" t="s">
        <v>118</v>
      </c>
      <c r="AC56" s="121" t="s">
        <v>118</v>
      </c>
      <c r="AD56" s="121" t="s">
        <v>118</v>
      </c>
      <c r="AE56" s="122" t="s">
        <v>118</v>
      </c>
      <c r="AF56" s="121">
        <v>420</v>
      </c>
      <c r="AG56" s="121" t="s">
        <v>118</v>
      </c>
      <c r="AH56" s="122" t="s">
        <v>118</v>
      </c>
      <c r="AI56" s="121">
        <v>410.57080000000002</v>
      </c>
      <c r="AJ56" s="121">
        <v>406.28000000000003</v>
      </c>
      <c r="AK56" s="121" t="s">
        <v>118</v>
      </c>
      <c r="AL56" s="121" t="s">
        <v>118</v>
      </c>
      <c r="AM56" s="122" t="s">
        <v>118</v>
      </c>
      <c r="AN56" s="121" t="s">
        <v>118</v>
      </c>
      <c r="AO56" s="122" t="s">
        <v>118</v>
      </c>
      <c r="AP56" s="113"/>
      <c r="AQ56" s="108">
        <v>631.08055838999996</v>
      </c>
      <c r="AR56" s="123">
        <v>7.7543413289398178E-3</v>
      </c>
    </row>
    <row r="57" spans="1:44" ht="16.5" hidden="1" customHeight="1" outlineLevel="1" thickBot="1">
      <c r="A57" s="119">
        <v>41197</v>
      </c>
      <c r="B57" s="120">
        <v>42</v>
      </c>
      <c r="C57" s="121" t="s">
        <v>118</v>
      </c>
      <c r="D57" s="121">
        <v>565.58950000000004</v>
      </c>
      <c r="E57" s="122">
        <v>1106.18</v>
      </c>
      <c r="F57" s="121" t="s">
        <v>118</v>
      </c>
      <c r="G57" s="122" t="s">
        <v>118</v>
      </c>
      <c r="H57" s="121" t="s">
        <v>118</v>
      </c>
      <c r="I57" s="122" t="s">
        <v>118</v>
      </c>
      <c r="J57" s="121" t="s">
        <v>118</v>
      </c>
      <c r="K57" s="121" t="s">
        <v>118</v>
      </c>
      <c r="L57" s="121">
        <v>522.52800000000002</v>
      </c>
      <c r="M57" s="121">
        <v>792.63</v>
      </c>
      <c r="N57" s="121" t="s">
        <v>118</v>
      </c>
      <c r="O57" s="121"/>
      <c r="P57" s="122" t="s">
        <v>118</v>
      </c>
      <c r="Q57" s="121" t="s">
        <v>118</v>
      </c>
      <c r="R57" s="121">
        <v>606.08000000000004</v>
      </c>
      <c r="S57" s="121">
        <v>490</v>
      </c>
      <c r="T57" s="121" t="s">
        <v>118</v>
      </c>
      <c r="U57" s="122" t="s">
        <v>118</v>
      </c>
      <c r="V57" s="121" t="s">
        <v>118</v>
      </c>
      <c r="W57" s="121" t="s">
        <v>118</v>
      </c>
      <c r="X57" s="122" t="s">
        <v>118</v>
      </c>
      <c r="Y57" s="121">
        <v>667.36509999999998</v>
      </c>
      <c r="Z57" s="122">
        <v>186216.80000000002</v>
      </c>
      <c r="AA57" s="121" t="s">
        <v>118</v>
      </c>
      <c r="AB57" s="121" t="s">
        <v>118</v>
      </c>
      <c r="AC57" s="121" t="s">
        <v>118</v>
      </c>
      <c r="AD57" s="121" t="s">
        <v>118</v>
      </c>
      <c r="AE57" s="122" t="s">
        <v>118</v>
      </c>
      <c r="AF57" s="121">
        <v>432</v>
      </c>
      <c r="AG57" s="121" t="s">
        <v>118</v>
      </c>
      <c r="AH57" s="122" t="s">
        <v>118</v>
      </c>
      <c r="AI57" s="121">
        <v>386.12</v>
      </c>
      <c r="AJ57" s="121">
        <v>447.1</v>
      </c>
      <c r="AK57" s="121" t="s">
        <v>118</v>
      </c>
      <c r="AL57" s="121" t="s">
        <v>118</v>
      </c>
      <c r="AM57" s="122" t="s">
        <v>118</v>
      </c>
      <c r="AN57" s="121" t="s">
        <v>118</v>
      </c>
      <c r="AO57" s="122" t="s">
        <v>118</v>
      </c>
      <c r="AP57" s="113"/>
      <c r="AQ57" s="108">
        <v>629.10753034000015</v>
      </c>
      <c r="AR57" s="123">
        <v>-3.1264281933092164E-3</v>
      </c>
    </row>
    <row r="58" spans="1:44" ht="16.5" hidden="1" customHeight="1" outlineLevel="1" thickBot="1">
      <c r="A58" s="119">
        <v>41204</v>
      </c>
      <c r="B58" s="120">
        <v>43</v>
      </c>
      <c r="C58" s="121" t="s">
        <v>118</v>
      </c>
      <c r="D58" s="121">
        <v>565.10379999999998</v>
      </c>
      <c r="E58" s="122">
        <v>1105.23</v>
      </c>
      <c r="F58" s="121" t="s">
        <v>118</v>
      </c>
      <c r="G58" s="122" t="s">
        <v>118</v>
      </c>
      <c r="H58" s="121" t="s">
        <v>118</v>
      </c>
      <c r="I58" s="122" t="s">
        <v>118</v>
      </c>
      <c r="J58" s="121" t="s">
        <v>118</v>
      </c>
      <c r="K58" s="121" t="s">
        <v>118</v>
      </c>
      <c r="L58" s="121">
        <v>530.77200000000005</v>
      </c>
      <c r="M58" s="121">
        <v>776.47</v>
      </c>
      <c r="N58" s="121" t="s">
        <v>118</v>
      </c>
      <c r="O58" s="121"/>
      <c r="P58" s="122" t="s">
        <v>118</v>
      </c>
      <c r="Q58" s="121" t="s">
        <v>118</v>
      </c>
      <c r="R58" s="121">
        <v>605.95000000000005</v>
      </c>
      <c r="S58" s="121">
        <v>505</v>
      </c>
      <c r="T58" s="121" t="s">
        <v>118</v>
      </c>
      <c r="U58" s="122" t="s">
        <v>118</v>
      </c>
      <c r="V58" s="121" t="s">
        <v>118</v>
      </c>
      <c r="W58" s="121" t="s">
        <v>118</v>
      </c>
      <c r="X58" s="122" t="s">
        <v>118</v>
      </c>
      <c r="Y58" s="121">
        <v>674.95540000000005</v>
      </c>
      <c r="Z58" s="122">
        <v>189491.79</v>
      </c>
      <c r="AA58" s="121" t="s">
        <v>118</v>
      </c>
      <c r="AB58" s="121" t="s">
        <v>118</v>
      </c>
      <c r="AC58" s="121" t="s">
        <v>118</v>
      </c>
      <c r="AD58" s="121" t="s">
        <v>118</v>
      </c>
      <c r="AE58" s="122" t="s">
        <v>118</v>
      </c>
      <c r="AF58" s="121">
        <v>432</v>
      </c>
      <c r="AG58" s="121" t="s">
        <v>118</v>
      </c>
      <c r="AH58" s="122" t="s">
        <v>118</v>
      </c>
      <c r="AI58" s="121">
        <v>375.2</v>
      </c>
      <c r="AJ58" s="121">
        <v>414.45</v>
      </c>
      <c r="AK58" s="121" t="s">
        <v>118</v>
      </c>
      <c r="AL58" s="121" t="s">
        <v>118</v>
      </c>
      <c r="AM58" s="122" t="s">
        <v>118</v>
      </c>
      <c r="AN58" s="121" t="s">
        <v>118</v>
      </c>
      <c r="AO58" s="122" t="s">
        <v>118</v>
      </c>
      <c r="AP58" s="113"/>
      <c r="AQ58" s="108">
        <v>625.89705052000011</v>
      </c>
      <c r="AR58" s="123">
        <v>-5.103229042998314E-3</v>
      </c>
    </row>
    <row r="59" spans="1:44" ht="16.5" hidden="1" customHeight="1" outlineLevel="1" thickBot="1">
      <c r="A59" s="119">
        <v>41211</v>
      </c>
      <c r="B59" s="120">
        <v>44</v>
      </c>
      <c r="C59" s="121" t="s">
        <v>118</v>
      </c>
      <c r="D59" s="121">
        <v>565.5077</v>
      </c>
      <c r="E59" s="122">
        <v>1106.02</v>
      </c>
      <c r="F59" s="121" t="s">
        <v>118</v>
      </c>
      <c r="G59" s="122" t="s">
        <v>118</v>
      </c>
      <c r="H59" s="121" t="s">
        <v>118</v>
      </c>
      <c r="I59" s="122" t="s">
        <v>118</v>
      </c>
      <c r="J59" s="121" t="s">
        <v>118</v>
      </c>
      <c r="K59" s="121" t="s">
        <v>118</v>
      </c>
      <c r="L59" s="121">
        <v>530.77200000000005</v>
      </c>
      <c r="M59" s="121">
        <v>783.25</v>
      </c>
      <c r="N59" s="121" t="s">
        <v>118</v>
      </c>
      <c r="O59" s="121"/>
      <c r="P59" s="122" t="s">
        <v>118</v>
      </c>
      <c r="Q59" s="121" t="s">
        <v>118</v>
      </c>
      <c r="R59" s="121">
        <v>605.95000000000005</v>
      </c>
      <c r="S59" s="121">
        <v>505</v>
      </c>
      <c r="T59" s="121" t="s">
        <v>118</v>
      </c>
      <c r="U59" s="122" t="s">
        <v>118</v>
      </c>
      <c r="V59" s="121" t="s">
        <v>118</v>
      </c>
      <c r="W59" s="121" t="s">
        <v>118</v>
      </c>
      <c r="X59" s="122" t="s">
        <v>118</v>
      </c>
      <c r="Y59" s="121">
        <v>692.18340000000001</v>
      </c>
      <c r="Z59" s="122">
        <v>195869.11000000002</v>
      </c>
      <c r="AA59" s="121" t="s">
        <v>118</v>
      </c>
      <c r="AB59" s="121" t="s">
        <v>118</v>
      </c>
      <c r="AC59" s="121" t="s">
        <v>118</v>
      </c>
      <c r="AD59" s="121" t="s">
        <v>118</v>
      </c>
      <c r="AE59" s="122" t="s">
        <v>118</v>
      </c>
      <c r="AF59" s="121">
        <v>450</v>
      </c>
      <c r="AG59" s="121" t="s">
        <v>118</v>
      </c>
      <c r="AH59" s="122" t="s">
        <v>118</v>
      </c>
      <c r="AI59" s="121">
        <v>395.66</v>
      </c>
      <c r="AJ59" s="121">
        <v>412.40000000000003</v>
      </c>
      <c r="AK59" s="121" t="s">
        <v>118</v>
      </c>
      <c r="AL59" s="121" t="s">
        <v>118</v>
      </c>
      <c r="AM59" s="122" t="s">
        <v>118</v>
      </c>
      <c r="AN59" s="121" t="s">
        <v>118</v>
      </c>
      <c r="AO59" s="122" t="s">
        <v>118</v>
      </c>
      <c r="AP59" s="113"/>
      <c r="AQ59" s="108">
        <v>629.73066675000007</v>
      </c>
      <c r="AR59" s="123">
        <v>6.1249948802521992E-3</v>
      </c>
    </row>
    <row r="60" spans="1:44" ht="16.5" hidden="1" customHeight="1" outlineLevel="1" thickBot="1">
      <c r="A60" s="119">
        <v>41218</v>
      </c>
      <c r="B60" s="120">
        <v>45</v>
      </c>
      <c r="C60" s="121" t="s">
        <v>118</v>
      </c>
      <c r="D60" s="121">
        <v>566.03949999999998</v>
      </c>
      <c r="E60" s="122">
        <v>1107.06</v>
      </c>
      <c r="F60" s="121" t="s">
        <v>118</v>
      </c>
      <c r="G60" s="122" t="s">
        <v>118</v>
      </c>
      <c r="H60" s="121" t="s">
        <v>118</v>
      </c>
      <c r="I60" s="122" t="s">
        <v>118</v>
      </c>
      <c r="J60" s="121" t="s">
        <v>118</v>
      </c>
      <c r="K60" s="121" t="s">
        <v>118</v>
      </c>
      <c r="L60" s="121">
        <v>534.11800000000005</v>
      </c>
      <c r="M60" s="121">
        <v>785.57</v>
      </c>
      <c r="N60" s="121" t="s">
        <v>118</v>
      </c>
      <c r="O60" s="121"/>
      <c r="P60" s="122" t="s">
        <v>118</v>
      </c>
      <c r="Q60" s="121" t="s">
        <v>118</v>
      </c>
      <c r="R60" s="121">
        <v>605.95000000000005</v>
      </c>
      <c r="S60" s="121">
        <v>512</v>
      </c>
      <c r="T60" s="121" t="s">
        <v>118</v>
      </c>
      <c r="U60" s="122" t="s">
        <v>118</v>
      </c>
      <c r="V60" s="121" t="s">
        <v>118</v>
      </c>
      <c r="W60" s="121" t="s">
        <v>118</v>
      </c>
      <c r="X60" s="122" t="s">
        <v>118</v>
      </c>
      <c r="Y60" s="121">
        <v>685.76200000000006</v>
      </c>
      <c r="Z60" s="122">
        <v>194097.11000000002</v>
      </c>
      <c r="AA60" s="121" t="s">
        <v>118</v>
      </c>
      <c r="AB60" s="121" t="s">
        <v>118</v>
      </c>
      <c r="AC60" s="121" t="s">
        <v>118</v>
      </c>
      <c r="AD60" s="121" t="s">
        <v>118</v>
      </c>
      <c r="AE60" s="122" t="s">
        <v>118</v>
      </c>
      <c r="AF60" s="121">
        <v>456</v>
      </c>
      <c r="AG60" s="121" t="s">
        <v>118</v>
      </c>
      <c r="AH60" s="122" t="s">
        <v>118</v>
      </c>
      <c r="AI60" s="121">
        <v>404.40000000000003</v>
      </c>
      <c r="AJ60" s="121">
        <v>412.40000000000003</v>
      </c>
      <c r="AK60" s="121" t="s">
        <v>118</v>
      </c>
      <c r="AL60" s="121" t="s">
        <v>118</v>
      </c>
      <c r="AM60" s="122" t="s">
        <v>118</v>
      </c>
      <c r="AN60" s="121" t="s">
        <v>118</v>
      </c>
      <c r="AO60" s="122" t="s">
        <v>118</v>
      </c>
      <c r="AP60" s="113"/>
      <c r="AQ60" s="108">
        <v>632.15880235000009</v>
      </c>
      <c r="AR60" s="123">
        <v>3.8558319106982708E-3</v>
      </c>
    </row>
    <row r="61" spans="1:44" ht="16.5" hidden="1" customHeight="1" outlineLevel="1" thickBot="1">
      <c r="A61" s="119">
        <v>41225</v>
      </c>
      <c r="B61" s="120">
        <v>46</v>
      </c>
      <c r="C61" s="121" t="s">
        <v>118</v>
      </c>
      <c r="D61" s="121">
        <v>566.30529999999999</v>
      </c>
      <c r="E61" s="122">
        <v>1107.58</v>
      </c>
      <c r="F61" s="121" t="s">
        <v>118</v>
      </c>
      <c r="G61" s="122" t="s">
        <v>118</v>
      </c>
      <c r="H61" s="121" t="s">
        <v>118</v>
      </c>
      <c r="I61" s="122" t="s">
        <v>118</v>
      </c>
      <c r="J61" s="121" t="s">
        <v>118</v>
      </c>
      <c r="K61" s="121" t="s">
        <v>118</v>
      </c>
      <c r="L61" s="121">
        <v>539.61400000000003</v>
      </c>
      <c r="M61" s="121">
        <v>788.49</v>
      </c>
      <c r="N61" s="121" t="s">
        <v>118</v>
      </c>
      <c r="O61" s="121"/>
      <c r="P61" s="122" t="s">
        <v>118</v>
      </c>
      <c r="Q61" s="121" t="s">
        <v>118</v>
      </c>
      <c r="R61" s="121">
        <v>605.95000000000005</v>
      </c>
      <c r="S61" s="121">
        <v>525</v>
      </c>
      <c r="T61" s="121" t="s">
        <v>118</v>
      </c>
      <c r="U61" s="122" t="s">
        <v>118</v>
      </c>
      <c r="V61" s="121" t="s">
        <v>118</v>
      </c>
      <c r="W61" s="121" t="s">
        <v>118</v>
      </c>
      <c r="X61" s="122" t="s">
        <v>118</v>
      </c>
      <c r="Y61" s="121">
        <v>689.95580000000007</v>
      </c>
      <c r="Z61" s="122">
        <v>196150.48</v>
      </c>
      <c r="AA61" s="121" t="s">
        <v>118</v>
      </c>
      <c r="AB61" s="121" t="s">
        <v>118</v>
      </c>
      <c r="AC61" s="121" t="s">
        <v>118</v>
      </c>
      <c r="AD61" s="121" t="s">
        <v>118</v>
      </c>
      <c r="AE61" s="122" t="s">
        <v>118</v>
      </c>
      <c r="AF61" s="121">
        <v>468</v>
      </c>
      <c r="AG61" s="121" t="s">
        <v>118</v>
      </c>
      <c r="AH61" s="122" t="s">
        <v>118</v>
      </c>
      <c r="AI61" s="121">
        <v>410.73</v>
      </c>
      <c r="AJ61" s="121">
        <v>406.28000000000003</v>
      </c>
      <c r="AK61" s="121" t="s">
        <v>118</v>
      </c>
      <c r="AL61" s="121" t="s">
        <v>118</v>
      </c>
      <c r="AM61" s="122" t="s">
        <v>118</v>
      </c>
      <c r="AN61" s="121" t="s">
        <v>118</v>
      </c>
      <c r="AO61" s="122" t="s">
        <v>118</v>
      </c>
      <c r="AP61" s="113"/>
      <c r="AQ61" s="108">
        <v>635.93274282999994</v>
      </c>
      <c r="AR61" s="123">
        <v>5.9699247498739005E-3</v>
      </c>
    </row>
    <row r="62" spans="1:44" ht="16.5" hidden="1" customHeight="1" outlineLevel="1" thickBot="1">
      <c r="A62" s="119">
        <v>41232</v>
      </c>
      <c r="B62" s="120">
        <v>47</v>
      </c>
      <c r="C62" s="121" t="s">
        <v>118</v>
      </c>
      <c r="D62" s="121">
        <v>566.30529999999999</v>
      </c>
      <c r="E62" s="122">
        <v>1107.58</v>
      </c>
      <c r="F62" s="121" t="s">
        <v>118</v>
      </c>
      <c r="G62" s="122" t="s">
        <v>118</v>
      </c>
      <c r="H62" s="121" t="s">
        <v>118</v>
      </c>
      <c r="I62" s="122" t="s">
        <v>118</v>
      </c>
      <c r="J62" s="121" t="s">
        <v>118</v>
      </c>
      <c r="K62" s="121" t="s">
        <v>118</v>
      </c>
      <c r="L62" s="121">
        <v>536.77</v>
      </c>
      <c r="M62" s="121">
        <v>796.06000000000006</v>
      </c>
      <c r="N62" s="121" t="s">
        <v>118</v>
      </c>
      <c r="O62" s="121"/>
      <c r="P62" s="122" t="s">
        <v>118</v>
      </c>
      <c r="Q62" s="121" t="s">
        <v>118</v>
      </c>
      <c r="R62" s="121">
        <v>608.08000000000004</v>
      </c>
      <c r="S62" s="121">
        <v>542</v>
      </c>
      <c r="T62" s="121" t="s">
        <v>118</v>
      </c>
      <c r="U62" s="122" t="s">
        <v>118</v>
      </c>
      <c r="V62" s="121" t="s">
        <v>118</v>
      </c>
      <c r="W62" s="121" t="s">
        <v>118</v>
      </c>
      <c r="X62" s="122" t="s">
        <v>118</v>
      </c>
      <c r="Y62" s="121">
        <v>699.43860000000006</v>
      </c>
      <c r="Z62" s="122">
        <v>196888.95999999999</v>
      </c>
      <c r="AA62" s="121" t="s">
        <v>118</v>
      </c>
      <c r="AB62" s="121" t="s">
        <v>118</v>
      </c>
      <c r="AC62" s="121" t="s">
        <v>118</v>
      </c>
      <c r="AD62" s="121" t="s">
        <v>118</v>
      </c>
      <c r="AE62" s="122" t="s">
        <v>118</v>
      </c>
      <c r="AF62" s="121">
        <v>468</v>
      </c>
      <c r="AG62" s="121" t="s">
        <v>118</v>
      </c>
      <c r="AH62" s="122" t="s">
        <v>118</v>
      </c>
      <c r="AI62" s="121">
        <v>380.75</v>
      </c>
      <c r="AJ62" s="121">
        <v>425.47</v>
      </c>
      <c r="AK62" s="121" t="s">
        <v>118</v>
      </c>
      <c r="AL62" s="121" t="s">
        <v>118</v>
      </c>
      <c r="AM62" s="122" t="s">
        <v>118</v>
      </c>
      <c r="AN62" s="121" t="s">
        <v>118</v>
      </c>
      <c r="AO62" s="122" t="s">
        <v>118</v>
      </c>
      <c r="AP62" s="113"/>
      <c r="AQ62" s="108">
        <v>638.20415074999994</v>
      </c>
      <c r="AR62" s="123">
        <v>3.5717738166647361E-3</v>
      </c>
    </row>
    <row r="63" spans="1:44" ht="16.5" hidden="1" customHeight="1" outlineLevel="1" thickBot="1">
      <c r="A63" s="119">
        <v>41239</v>
      </c>
      <c r="B63" s="120">
        <v>48</v>
      </c>
      <c r="C63" s="121" t="s">
        <v>118</v>
      </c>
      <c r="D63" s="121">
        <v>565.67129999999997</v>
      </c>
      <c r="E63" s="122">
        <v>1106.3399999999999</v>
      </c>
      <c r="F63" s="121" t="s">
        <v>118</v>
      </c>
      <c r="G63" s="122" t="s">
        <v>118</v>
      </c>
      <c r="H63" s="121" t="s">
        <v>118</v>
      </c>
      <c r="I63" s="122" t="s">
        <v>118</v>
      </c>
      <c r="J63" s="121" t="s">
        <v>118</v>
      </c>
      <c r="K63" s="121" t="s">
        <v>118</v>
      </c>
      <c r="L63" s="121">
        <v>534.77200000000005</v>
      </c>
      <c r="M63" s="121">
        <v>786.37</v>
      </c>
      <c r="N63" s="121" t="s">
        <v>118</v>
      </c>
      <c r="O63" s="121"/>
      <c r="P63" s="122" t="s">
        <v>118</v>
      </c>
      <c r="Q63" s="121" t="s">
        <v>118</v>
      </c>
      <c r="R63" s="121">
        <v>608.08000000000004</v>
      </c>
      <c r="S63" s="121">
        <v>557</v>
      </c>
      <c r="T63" s="121" t="s">
        <v>118</v>
      </c>
      <c r="U63" s="122" t="s">
        <v>118</v>
      </c>
      <c r="V63" s="121" t="s">
        <v>118</v>
      </c>
      <c r="W63" s="121" t="s">
        <v>118</v>
      </c>
      <c r="X63" s="122" t="s">
        <v>118</v>
      </c>
      <c r="Y63" s="121">
        <v>690.798</v>
      </c>
      <c r="Z63" s="122">
        <v>193901.08000000002</v>
      </c>
      <c r="AA63" s="121" t="s">
        <v>118</v>
      </c>
      <c r="AB63" s="121" t="s">
        <v>118</v>
      </c>
      <c r="AC63" s="121" t="s">
        <v>118</v>
      </c>
      <c r="AD63" s="121" t="s">
        <v>118</v>
      </c>
      <c r="AE63" s="122" t="s">
        <v>118</v>
      </c>
      <c r="AF63" s="121">
        <v>468</v>
      </c>
      <c r="AG63" s="121" t="s">
        <v>118</v>
      </c>
      <c r="AH63" s="122" t="s">
        <v>118</v>
      </c>
      <c r="AI63" s="121">
        <v>402.89</v>
      </c>
      <c r="AJ63" s="121">
        <v>421.59000000000003</v>
      </c>
      <c r="AK63" s="121" t="s">
        <v>118</v>
      </c>
      <c r="AL63" s="121" t="s">
        <v>118</v>
      </c>
      <c r="AM63" s="122" t="s">
        <v>118</v>
      </c>
      <c r="AN63" s="121" t="s">
        <v>118</v>
      </c>
      <c r="AO63" s="122" t="s">
        <v>118</v>
      </c>
      <c r="AP63" s="113"/>
      <c r="AQ63" s="108">
        <v>634.31496680999999</v>
      </c>
      <c r="AR63" s="123">
        <v>-6.0939496169517549E-3</v>
      </c>
    </row>
    <row r="64" spans="1:44" ht="16.5" hidden="1" customHeight="1" outlineLevel="1" thickBot="1">
      <c r="A64" s="119">
        <v>41246</v>
      </c>
      <c r="B64" s="120">
        <v>49</v>
      </c>
      <c r="C64" s="121" t="s">
        <v>118</v>
      </c>
      <c r="D64" s="121">
        <v>565.67129999999997</v>
      </c>
      <c r="E64" s="122">
        <v>1106.3399999999999</v>
      </c>
      <c r="F64" s="121" t="s">
        <v>118</v>
      </c>
      <c r="G64" s="122" t="s">
        <v>118</v>
      </c>
      <c r="H64" s="121" t="s">
        <v>118</v>
      </c>
      <c r="I64" s="122" t="s">
        <v>118</v>
      </c>
      <c r="J64" s="121" t="s">
        <v>118</v>
      </c>
      <c r="K64" s="121" t="s">
        <v>118</v>
      </c>
      <c r="L64" s="121">
        <v>530.37599999999998</v>
      </c>
      <c r="M64" s="121">
        <v>789.17000000000007</v>
      </c>
      <c r="N64" s="121" t="s">
        <v>118</v>
      </c>
      <c r="O64" s="121"/>
      <c r="P64" s="122" t="s">
        <v>118</v>
      </c>
      <c r="Q64" s="121" t="s">
        <v>118</v>
      </c>
      <c r="R64" s="121">
        <v>609.15</v>
      </c>
      <c r="S64" s="121">
        <v>543</v>
      </c>
      <c r="T64" s="121" t="s">
        <v>118</v>
      </c>
      <c r="U64" s="122" t="s">
        <v>118</v>
      </c>
      <c r="V64" s="121" t="s">
        <v>118</v>
      </c>
      <c r="W64" s="121" t="s">
        <v>118</v>
      </c>
      <c r="X64" s="122" t="s">
        <v>118</v>
      </c>
      <c r="Y64" s="121">
        <v>712.04650000000004</v>
      </c>
      <c r="Z64" s="122">
        <v>201339.29</v>
      </c>
      <c r="AA64" s="121" t="s">
        <v>118</v>
      </c>
      <c r="AB64" s="121" t="s">
        <v>118</v>
      </c>
      <c r="AC64" s="121" t="s">
        <v>118</v>
      </c>
      <c r="AD64" s="121" t="s">
        <v>118</v>
      </c>
      <c r="AE64" s="122" t="s">
        <v>118</v>
      </c>
      <c r="AF64" s="121">
        <v>473</v>
      </c>
      <c r="AG64" s="121" t="s">
        <v>118</v>
      </c>
      <c r="AH64" s="122" t="s">
        <v>118</v>
      </c>
      <c r="AI64" s="121">
        <v>417</v>
      </c>
      <c r="AJ64" s="121">
        <v>421.59000000000003</v>
      </c>
      <c r="AK64" s="121" t="s">
        <v>118</v>
      </c>
      <c r="AL64" s="121" t="s">
        <v>118</v>
      </c>
      <c r="AM64" s="122" t="s">
        <v>118</v>
      </c>
      <c r="AN64" s="121" t="s">
        <v>118</v>
      </c>
      <c r="AO64" s="122" t="s">
        <v>118</v>
      </c>
      <c r="AP64" s="113"/>
      <c r="AQ64" s="108">
        <v>634.47005365999996</v>
      </c>
      <c r="AR64" s="123">
        <v>2.4449501921730565E-4</v>
      </c>
    </row>
    <row r="65" spans="1:44" ht="16.5" hidden="1" customHeight="1" outlineLevel="1" thickBot="1">
      <c r="A65" s="119">
        <v>41253</v>
      </c>
      <c r="B65" s="120">
        <v>50</v>
      </c>
      <c r="C65" s="121" t="s">
        <v>118</v>
      </c>
      <c r="D65" s="121">
        <v>566.62750000000005</v>
      </c>
      <c r="E65" s="122">
        <v>1108.21</v>
      </c>
      <c r="F65" s="121" t="s">
        <v>118</v>
      </c>
      <c r="G65" s="122" t="s">
        <v>118</v>
      </c>
      <c r="H65" s="121" t="s">
        <v>118</v>
      </c>
      <c r="I65" s="122" t="s">
        <v>118</v>
      </c>
      <c r="J65" s="121" t="s">
        <v>118</v>
      </c>
      <c r="K65" s="121" t="s">
        <v>118</v>
      </c>
      <c r="L65" s="121">
        <v>529.35599999999999</v>
      </c>
      <c r="M65" s="121">
        <v>785.15</v>
      </c>
      <c r="N65" s="121" t="s">
        <v>118</v>
      </c>
      <c r="O65" s="121"/>
      <c r="P65" s="122" t="s">
        <v>118</v>
      </c>
      <c r="Q65" s="121" t="s">
        <v>118</v>
      </c>
      <c r="R65" s="121">
        <v>611.55000000000007</v>
      </c>
      <c r="S65" s="121">
        <v>539</v>
      </c>
      <c r="T65" s="121" t="s">
        <v>118</v>
      </c>
      <c r="U65" s="122" t="s">
        <v>118</v>
      </c>
      <c r="V65" s="121" t="s">
        <v>118</v>
      </c>
      <c r="W65" s="121" t="s">
        <v>118</v>
      </c>
      <c r="X65" s="122" t="s">
        <v>118</v>
      </c>
      <c r="Y65" s="121">
        <v>699.11329999999998</v>
      </c>
      <c r="Z65" s="122">
        <v>198044.81</v>
      </c>
      <c r="AA65" s="121" t="s">
        <v>118</v>
      </c>
      <c r="AB65" s="121" t="s">
        <v>118</v>
      </c>
      <c r="AC65" s="121" t="s">
        <v>118</v>
      </c>
      <c r="AD65" s="121" t="s">
        <v>118</v>
      </c>
      <c r="AE65" s="122" t="s">
        <v>118</v>
      </c>
      <c r="AF65" s="121">
        <v>485</v>
      </c>
      <c r="AG65" s="121" t="s">
        <v>118</v>
      </c>
      <c r="AH65" s="122" t="s">
        <v>118</v>
      </c>
      <c r="AI65" s="121">
        <v>382.29</v>
      </c>
      <c r="AJ65" s="121">
        <v>680.47</v>
      </c>
      <c r="AK65" s="121" t="s">
        <v>118</v>
      </c>
      <c r="AL65" s="121" t="s">
        <v>118</v>
      </c>
      <c r="AM65" s="122" t="s">
        <v>118</v>
      </c>
      <c r="AN65" s="121" t="s">
        <v>118</v>
      </c>
      <c r="AO65" s="122" t="s">
        <v>118</v>
      </c>
      <c r="AP65" s="113"/>
      <c r="AQ65" s="108">
        <v>634.81512111999996</v>
      </c>
      <c r="AR65" s="123">
        <v>5.4386721329002796E-4</v>
      </c>
    </row>
    <row r="66" spans="1:44" ht="16.5" hidden="1" customHeight="1" outlineLevel="1" thickBot="1">
      <c r="A66" s="119">
        <v>41260</v>
      </c>
      <c r="B66" s="120">
        <v>51</v>
      </c>
      <c r="C66" s="121" t="s">
        <v>118</v>
      </c>
      <c r="D66" s="121">
        <v>566.62750000000005</v>
      </c>
      <c r="E66" s="122">
        <v>1108.21</v>
      </c>
      <c r="F66" s="121" t="s">
        <v>118</v>
      </c>
      <c r="G66" s="122" t="s">
        <v>118</v>
      </c>
      <c r="H66" s="121" t="s">
        <v>118</v>
      </c>
      <c r="I66" s="122" t="s">
        <v>118</v>
      </c>
      <c r="J66" s="121" t="s">
        <v>118</v>
      </c>
      <c r="K66" s="121" t="s">
        <v>118</v>
      </c>
      <c r="L66" s="121">
        <v>522.91600000000005</v>
      </c>
      <c r="M66" s="121">
        <v>700.65</v>
      </c>
      <c r="N66" s="121" t="s">
        <v>118</v>
      </c>
      <c r="O66" s="121"/>
      <c r="P66" s="122" t="s">
        <v>118</v>
      </c>
      <c r="Q66" s="121" t="s">
        <v>118</v>
      </c>
      <c r="R66" s="121">
        <v>611.55000000000007</v>
      </c>
      <c r="S66" s="121">
        <v>528</v>
      </c>
      <c r="T66" s="121" t="s">
        <v>118</v>
      </c>
      <c r="U66" s="122" t="s">
        <v>118</v>
      </c>
      <c r="V66" s="121" t="s">
        <v>118</v>
      </c>
      <c r="W66" s="121" t="s">
        <v>118</v>
      </c>
      <c r="X66" s="122" t="s">
        <v>118</v>
      </c>
      <c r="Y66" s="121">
        <v>697.29650000000004</v>
      </c>
      <c r="Z66" s="122">
        <v>199893.99</v>
      </c>
      <c r="AA66" s="121" t="s">
        <v>118</v>
      </c>
      <c r="AB66" s="121" t="s">
        <v>118</v>
      </c>
      <c r="AC66" s="121" t="s">
        <v>118</v>
      </c>
      <c r="AD66" s="121" t="s">
        <v>118</v>
      </c>
      <c r="AE66" s="122" t="s">
        <v>118</v>
      </c>
      <c r="AF66" s="121">
        <v>495</v>
      </c>
      <c r="AG66" s="121" t="s">
        <v>118</v>
      </c>
      <c r="AH66" s="122" t="s">
        <v>118</v>
      </c>
      <c r="AI66" s="121">
        <v>411.95</v>
      </c>
      <c r="AJ66" s="121">
        <v>680.47</v>
      </c>
      <c r="AK66" s="121" t="s">
        <v>118</v>
      </c>
      <c r="AL66" s="121" t="s">
        <v>118</v>
      </c>
      <c r="AM66" s="122" t="s">
        <v>118</v>
      </c>
      <c r="AN66" s="121" t="s">
        <v>118</v>
      </c>
      <c r="AO66" s="122" t="s">
        <v>118</v>
      </c>
      <c r="AP66" s="113"/>
      <c r="AQ66" s="108">
        <v>603.43657440000004</v>
      </c>
      <c r="AR66" s="123">
        <v>-4.9429425475308375E-2</v>
      </c>
    </row>
    <row r="67" spans="1:44" ht="15.6" hidden="1" outlineLevel="1" collapsed="1">
      <c r="A67" s="253" t="s">
        <v>101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3"/>
      <c r="AP67" s="113"/>
      <c r="AQ67" s="113"/>
      <c r="AR67" s="102"/>
    </row>
    <row r="68" spans="1:44" ht="19.5" hidden="1" customHeight="1" outlineLevel="1" thickBot="1">
      <c r="A68" s="124">
        <v>41267</v>
      </c>
      <c r="B68" s="125">
        <v>52</v>
      </c>
      <c r="C68" s="197" t="s">
        <v>118</v>
      </c>
      <c r="D68" s="197">
        <v>566.62750000000005</v>
      </c>
      <c r="E68" s="197">
        <v>1108.21</v>
      </c>
      <c r="F68" s="197" t="s">
        <v>118</v>
      </c>
      <c r="G68" s="197" t="s">
        <v>118</v>
      </c>
      <c r="H68" s="197" t="s">
        <v>118</v>
      </c>
      <c r="I68" s="197" t="s">
        <v>118</v>
      </c>
      <c r="J68" s="197" t="s">
        <v>118</v>
      </c>
      <c r="K68" s="197" t="s">
        <v>118</v>
      </c>
      <c r="L68" s="197">
        <v>522.91600000000005</v>
      </c>
      <c r="M68" s="197">
        <v>697.73</v>
      </c>
      <c r="N68" s="197" t="s">
        <v>118</v>
      </c>
      <c r="O68" s="197"/>
      <c r="P68" s="197" t="s">
        <v>118</v>
      </c>
      <c r="Q68" s="197" t="s">
        <v>118</v>
      </c>
      <c r="R68" s="197">
        <v>611.55000000000007</v>
      </c>
      <c r="S68" s="197">
        <v>528</v>
      </c>
      <c r="T68" s="197" t="s">
        <v>118</v>
      </c>
      <c r="U68" s="197" t="s">
        <v>118</v>
      </c>
      <c r="V68" s="197" t="s">
        <v>118</v>
      </c>
      <c r="W68" s="197" t="s">
        <v>118</v>
      </c>
      <c r="X68" s="197" t="s">
        <v>118</v>
      </c>
      <c r="Y68" s="197">
        <v>674.29950000000008</v>
      </c>
      <c r="Z68" s="197">
        <v>195622</v>
      </c>
      <c r="AA68" s="197" t="s">
        <v>118</v>
      </c>
      <c r="AB68" s="197" t="s">
        <v>118</v>
      </c>
      <c r="AC68" s="197" t="s">
        <v>118</v>
      </c>
      <c r="AD68" s="197" t="s">
        <v>118</v>
      </c>
      <c r="AE68" s="197" t="s">
        <v>118</v>
      </c>
      <c r="AF68" s="197">
        <v>495</v>
      </c>
      <c r="AG68" s="197" t="s">
        <v>118</v>
      </c>
      <c r="AH68" s="197" t="s">
        <v>118</v>
      </c>
      <c r="AI68" s="197">
        <v>400</v>
      </c>
      <c r="AJ68" s="197">
        <v>680.47</v>
      </c>
      <c r="AK68" s="197" t="s">
        <v>118</v>
      </c>
      <c r="AL68" s="197" t="s">
        <v>118</v>
      </c>
      <c r="AM68" s="197" t="s">
        <v>118</v>
      </c>
      <c r="AN68" s="197" t="s">
        <v>118</v>
      </c>
      <c r="AO68" s="137" t="s">
        <v>118</v>
      </c>
      <c r="AP68" s="113"/>
      <c r="AQ68" s="138">
        <v>604.16767160000006</v>
      </c>
      <c r="AR68" s="126">
        <v>1.2115559961325406E-3</v>
      </c>
    </row>
    <row r="69" spans="1:44" ht="19.5" hidden="1" customHeight="1" outlineLevel="1" thickBot="1">
      <c r="A69" s="119">
        <v>41274</v>
      </c>
      <c r="B69" s="125">
        <v>1</v>
      </c>
      <c r="C69" s="197" t="s">
        <v>118</v>
      </c>
      <c r="D69" s="197">
        <v>566.60699999999997</v>
      </c>
      <c r="E69" s="197">
        <v>1108.17</v>
      </c>
      <c r="F69" s="197" t="s">
        <v>118</v>
      </c>
      <c r="G69" s="197" t="s">
        <v>118</v>
      </c>
      <c r="H69" s="197" t="s">
        <v>118</v>
      </c>
      <c r="I69" s="197" t="s">
        <v>118</v>
      </c>
      <c r="J69" s="197" t="s">
        <v>118</v>
      </c>
      <c r="K69" s="197" t="s">
        <v>118</v>
      </c>
      <c r="L69" s="197">
        <v>526.31799999999998</v>
      </c>
      <c r="M69" s="197">
        <v>775.45</v>
      </c>
      <c r="N69" s="197" t="s">
        <v>118</v>
      </c>
      <c r="O69" s="197"/>
      <c r="P69" s="197" t="s">
        <v>118</v>
      </c>
      <c r="Q69" s="197" t="s">
        <v>118</v>
      </c>
      <c r="R69" s="197">
        <v>612.16999999999996</v>
      </c>
      <c r="S69" s="197" t="s">
        <v>118</v>
      </c>
      <c r="T69" s="197" t="s">
        <v>118</v>
      </c>
      <c r="U69" s="197" t="s">
        <v>118</v>
      </c>
      <c r="V69" s="197" t="s">
        <v>118</v>
      </c>
      <c r="W69" s="197" t="s">
        <v>118</v>
      </c>
      <c r="X69" s="197" t="s">
        <v>118</v>
      </c>
      <c r="Y69" s="197">
        <v>649.26370000000009</v>
      </c>
      <c r="Z69" s="197">
        <v>189222.35</v>
      </c>
      <c r="AA69" s="197" t="s">
        <v>118</v>
      </c>
      <c r="AB69" s="197" t="s">
        <v>118</v>
      </c>
      <c r="AC69" s="197" t="s">
        <v>118</v>
      </c>
      <c r="AD69" s="197" t="s">
        <v>118</v>
      </c>
      <c r="AE69" s="197" t="s">
        <v>118</v>
      </c>
      <c r="AF69" s="197">
        <v>495</v>
      </c>
      <c r="AG69" s="197" t="s">
        <v>118</v>
      </c>
      <c r="AH69" s="197" t="s">
        <v>118</v>
      </c>
      <c r="AI69" s="197">
        <v>398.52</v>
      </c>
      <c r="AJ69" s="197">
        <v>680.47</v>
      </c>
      <c r="AK69" s="197" t="s">
        <v>118</v>
      </c>
      <c r="AL69" s="197" t="s">
        <v>118</v>
      </c>
      <c r="AM69" s="197" t="s">
        <v>118</v>
      </c>
      <c r="AN69" s="197" t="s">
        <v>118</v>
      </c>
      <c r="AO69" s="122" t="s">
        <v>118</v>
      </c>
      <c r="AP69" s="127"/>
      <c r="AQ69" s="138">
        <v>636.02659926000001</v>
      </c>
      <c r="AR69" s="126">
        <v>5.2731930484841927E-2</v>
      </c>
    </row>
    <row r="70" spans="1:44" ht="19.5" hidden="1" customHeight="1" outlineLevel="1" thickBot="1">
      <c r="A70" s="119">
        <f>A69+7</f>
        <v>41281</v>
      </c>
      <c r="B70" s="125">
        <f>B69+1</f>
        <v>2</v>
      </c>
      <c r="C70" s="197" t="s">
        <v>118</v>
      </c>
      <c r="D70" s="197">
        <v>566.50990000000002</v>
      </c>
      <c r="E70" s="197">
        <v>1107.98</v>
      </c>
      <c r="F70" s="197" t="s">
        <v>118</v>
      </c>
      <c r="G70" s="197" t="s">
        <v>118</v>
      </c>
      <c r="H70" s="197" t="s">
        <v>118</v>
      </c>
      <c r="I70" s="197" t="s">
        <v>118</v>
      </c>
      <c r="J70" s="197" t="s">
        <v>118</v>
      </c>
      <c r="K70" s="197" t="s">
        <v>118</v>
      </c>
      <c r="L70" s="197">
        <v>526.31799999999998</v>
      </c>
      <c r="M70" s="197">
        <v>808.13</v>
      </c>
      <c r="N70" s="197" t="s">
        <v>118</v>
      </c>
      <c r="O70" s="197"/>
      <c r="P70" s="197" t="s">
        <v>118</v>
      </c>
      <c r="Q70" s="197" t="s">
        <v>118</v>
      </c>
      <c r="R70" s="197">
        <v>612.16999999999996</v>
      </c>
      <c r="S70" s="197" t="s">
        <v>118</v>
      </c>
      <c r="T70" s="197" t="s">
        <v>118</v>
      </c>
      <c r="U70" s="197" t="s">
        <v>118</v>
      </c>
      <c r="V70" s="197" t="s">
        <v>118</v>
      </c>
      <c r="W70" s="197" t="s">
        <v>118</v>
      </c>
      <c r="X70" s="197" t="s">
        <v>118</v>
      </c>
      <c r="Y70" s="197">
        <v>645.04169999999999</v>
      </c>
      <c r="Z70" s="197">
        <v>188959.43</v>
      </c>
      <c r="AA70" s="197" t="s">
        <v>118</v>
      </c>
      <c r="AB70" s="197" t="s">
        <v>118</v>
      </c>
      <c r="AC70" s="197" t="s">
        <v>118</v>
      </c>
      <c r="AD70" s="197" t="s">
        <v>118</v>
      </c>
      <c r="AE70" s="197" t="s">
        <v>118</v>
      </c>
      <c r="AF70" s="197">
        <v>470</v>
      </c>
      <c r="AG70" s="197" t="s">
        <v>118</v>
      </c>
      <c r="AH70" s="197" t="s">
        <v>118</v>
      </c>
      <c r="AI70" s="197">
        <v>403.63</v>
      </c>
      <c r="AJ70" s="197">
        <v>680.47</v>
      </c>
      <c r="AK70" s="197" t="s">
        <v>118</v>
      </c>
      <c r="AL70" s="197" t="s">
        <v>118</v>
      </c>
      <c r="AM70" s="197" t="s">
        <v>118</v>
      </c>
      <c r="AN70" s="197" t="s">
        <v>118</v>
      </c>
      <c r="AO70" s="122" t="s">
        <v>118</v>
      </c>
      <c r="AP70" s="128"/>
      <c r="AQ70" s="138">
        <v>647.20995459999995</v>
      </c>
      <c r="AR70" s="126">
        <v>1.7583156668308231E-2</v>
      </c>
    </row>
    <row r="71" spans="1:44" ht="19.5" hidden="1" customHeight="1" outlineLevel="1" thickBot="1">
      <c r="A71" s="119">
        <f t="shared" ref="A71:A98" si="0">A70+7</f>
        <v>41288</v>
      </c>
      <c r="B71" s="125">
        <f t="shared" ref="B71:B98" si="1">B70+1</f>
        <v>3</v>
      </c>
      <c r="C71" s="197" t="s">
        <v>118</v>
      </c>
      <c r="D71" s="197">
        <v>566.48430000000008</v>
      </c>
      <c r="E71" s="197">
        <v>1107.93</v>
      </c>
      <c r="F71" s="197" t="s">
        <v>118</v>
      </c>
      <c r="G71" s="197" t="s">
        <v>118</v>
      </c>
      <c r="H71" s="197" t="s">
        <v>118</v>
      </c>
      <c r="I71" s="197" t="s">
        <v>118</v>
      </c>
      <c r="J71" s="197" t="s">
        <v>118</v>
      </c>
      <c r="K71" s="197" t="s">
        <v>118</v>
      </c>
      <c r="L71" s="197">
        <v>487.05600000000004</v>
      </c>
      <c r="M71" s="197">
        <v>671.39</v>
      </c>
      <c r="N71" s="197" t="s">
        <v>118</v>
      </c>
      <c r="O71" s="197"/>
      <c r="P71" s="197" t="s">
        <v>118</v>
      </c>
      <c r="Q71" s="197" t="s">
        <v>118</v>
      </c>
      <c r="R71" s="197">
        <v>611.55000000000007</v>
      </c>
      <c r="S71" s="197" t="s">
        <v>118</v>
      </c>
      <c r="T71" s="197" t="s">
        <v>118</v>
      </c>
      <c r="U71" s="197" t="s">
        <v>118</v>
      </c>
      <c r="V71" s="197" t="s">
        <v>118</v>
      </c>
      <c r="W71" s="197" t="s">
        <v>118</v>
      </c>
      <c r="X71" s="197" t="s">
        <v>118</v>
      </c>
      <c r="Y71" s="197">
        <v>585.04090000000008</v>
      </c>
      <c r="Z71" s="197">
        <v>172370.59</v>
      </c>
      <c r="AA71" s="197" t="s">
        <v>118</v>
      </c>
      <c r="AB71" s="197" t="s">
        <v>118</v>
      </c>
      <c r="AC71" s="197" t="s">
        <v>118</v>
      </c>
      <c r="AD71" s="197" t="s">
        <v>118</v>
      </c>
      <c r="AE71" s="197" t="s">
        <v>118</v>
      </c>
      <c r="AF71" s="197">
        <v>446</v>
      </c>
      <c r="AG71" s="197" t="s">
        <v>118</v>
      </c>
      <c r="AH71" s="197" t="s">
        <v>118</v>
      </c>
      <c r="AI71" s="197">
        <v>396.88</v>
      </c>
      <c r="AJ71" s="197">
        <v>680.47</v>
      </c>
      <c r="AK71" s="197" t="s">
        <v>118</v>
      </c>
      <c r="AL71" s="197" t="s">
        <v>118</v>
      </c>
      <c r="AM71" s="197" t="s">
        <v>118</v>
      </c>
      <c r="AN71" s="197" t="s">
        <v>118</v>
      </c>
      <c r="AO71" s="122" t="s">
        <v>118</v>
      </c>
      <c r="AP71" s="127"/>
      <c r="AQ71" s="138">
        <v>577.85146940000004</v>
      </c>
      <c r="AR71" s="126">
        <v>-0.10716535601320598</v>
      </c>
    </row>
    <row r="72" spans="1:44" ht="19.5" hidden="1" customHeight="1" outlineLevel="1" thickBot="1">
      <c r="A72" s="119">
        <f t="shared" si="0"/>
        <v>41295</v>
      </c>
      <c r="B72" s="125">
        <f t="shared" si="1"/>
        <v>4</v>
      </c>
      <c r="C72" s="197" t="s">
        <v>118</v>
      </c>
      <c r="D72" s="197">
        <v>561.52470000000005</v>
      </c>
      <c r="E72" s="197">
        <v>1098.23</v>
      </c>
      <c r="F72" s="197" t="s">
        <v>118</v>
      </c>
      <c r="G72" s="197" t="s">
        <v>118</v>
      </c>
      <c r="H72" s="197" t="s">
        <v>118</v>
      </c>
      <c r="I72" s="197" t="s">
        <v>118</v>
      </c>
      <c r="J72" s="197" t="s">
        <v>118</v>
      </c>
      <c r="K72" s="197" t="s">
        <v>118</v>
      </c>
      <c r="L72" s="197">
        <v>479.10599999999999</v>
      </c>
      <c r="M72" s="197">
        <v>634.30000000000007</v>
      </c>
      <c r="N72" s="197" t="s">
        <v>118</v>
      </c>
      <c r="O72" s="197"/>
      <c r="P72" s="197" t="s">
        <v>118</v>
      </c>
      <c r="Q72" s="197" t="s">
        <v>118</v>
      </c>
      <c r="R72" s="197">
        <v>611.55000000000007</v>
      </c>
      <c r="S72" s="197" t="s">
        <v>118</v>
      </c>
      <c r="T72" s="197" t="s">
        <v>118</v>
      </c>
      <c r="U72" s="197" t="s">
        <v>118</v>
      </c>
      <c r="V72" s="197" t="s">
        <v>118</v>
      </c>
      <c r="W72" s="197" t="s">
        <v>118</v>
      </c>
      <c r="X72" s="197" t="s">
        <v>118</v>
      </c>
      <c r="Y72" s="197">
        <v>531.45910000000003</v>
      </c>
      <c r="Z72" s="197">
        <v>156769.81</v>
      </c>
      <c r="AA72" s="197" t="s">
        <v>118</v>
      </c>
      <c r="AB72" s="197" t="s">
        <v>118</v>
      </c>
      <c r="AC72" s="197" t="s">
        <v>118</v>
      </c>
      <c r="AD72" s="197" t="s">
        <v>118</v>
      </c>
      <c r="AE72" s="197" t="s">
        <v>118</v>
      </c>
      <c r="AF72" s="197">
        <v>426</v>
      </c>
      <c r="AG72" s="197" t="s">
        <v>118</v>
      </c>
      <c r="AH72" s="197" t="s">
        <v>118</v>
      </c>
      <c r="AI72" s="197">
        <v>407.78000000000003</v>
      </c>
      <c r="AJ72" s="197">
        <v>680.47</v>
      </c>
      <c r="AK72" s="197" t="s">
        <v>118</v>
      </c>
      <c r="AL72" s="197" t="s">
        <v>118</v>
      </c>
      <c r="AM72" s="197" t="s">
        <v>118</v>
      </c>
      <c r="AN72" s="197" t="s">
        <v>118</v>
      </c>
      <c r="AO72" s="122" t="s">
        <v>118</v>
      </c>
      <c r="AP72" s="128"/>
      <c r="AQ72" s="138">
        <v>558.66931599999998</v>
      </c>
      <c r="AR72" s="126">
        <v>-3.3195647005825668E-2</v>
      </c>
    </row>
    <row r="73" spans="1:44" ht="19.5" hidden="1" customHeight="1" outlineLevel="1" thickBot="1">
      <c r="A73" s="119">
        <f t="shared" si="0"/>
        <v>41302</v>
      </c>
      <c r="B73" s="125">
        <f t="shared" si="1"/>
        <v>5</v>
      </c>
      <c r="C73" s="197" t="s">
        <v>118</v>
      </c>
      <c r="D73" s="197">
        <v>561.52470000000005</v>
      </c>
      <c r="E73" s="197">
        <v>1098.23</v>
      </c>
      <c r="F73" s="197" t="s">
        <v>118</v>
      </c>
      <c r="G73" s="197" t="s">
        <v>118</v>
      </c>
      <c r="H73" s="197" t="s">
        <v>118</v>
      </c>
      <c r="I73" s="197" t="s">
        <v>118</v>
      </c>
      <c r="J73" s="197" t="s">
        <v>118</v>
      </c>
      <c r="K73" s="197" t="s">
        <v>118</v>
      </c>
      <c r="L73" s="197">
        <v>452.77</v>
      </c>
      <c r="M73" s="197">
        <v>615.1</v>
      </c>
      <c r="N73" s="197" t="s">
        <v>118</v>
      </c>
      <c r="O73" s="197"/>
      <c r="P73" s="197" t="s">
        <v>118</v>
      </c>
      <c r="Q73" s="197" t="s">
        <v>118</v>
      </c>
      <c r="R73" s="197">
        <v>612.80000000000007</v>
      </c>
      <c r="S73" s="197" t="s">
        <v>118</v>
      </c>
      <c r="T73" s="197" t="s">
        <v>118</v>
      </c>
      <c r="U73" s="197" t="s">
        <v>118</v>
      </c>
      <c r="V73" s="197" t="s">
        <v>118</v>
      </c>
      <c r="W73" s="197" t="s">
        <v>118</v>
      </c>
      <c r="X73" s="197" t="s">
        <v>118</v>
      </c>
      <c r="Y73" s="197">
        <v>533.29160000000002</v>
      </c>
      <c r="Z73" s="197">
        <v>157456.64000000001</v>
      </c>
      <c r="AA73" s="197" t="s">
        <v>118</v>
      </c>
      <c r="AB73" s="197" t="s">
        <v>118</v>
      </c>
      <c r="AC73" s="197" t="s">
        <v>118</v>
      </c>
      <c r="AD73" s="197" t="s">
        <v>118</v>
      </c>
      <c r="AE73" s="197" t="s">
        <v>118</v>
      </c>
      <c r="AF73" s="197">
        <v>426</v>
      </c>
      <c r="AG73" s="197" t="s">
        <v>118</v>
      </c>
      <c r="AH73" s="197" t="s">
        <v>118</v>
      </c>
      <c r="AI73" s="197">
        <v>413.6</v>
      </c>
      <c r="AJ73" s="197">
        <v>680.47</v>
      </c>
      <c r="AK73" s="197" t="s">
        <v>118</v>
      </c>
      <c r="AL73" s="197" t="s">
        <v>118</v>
      </c>
      <c r="AM73" s="197" t="s">
        <v>118</v>
      </c>
      <c r="AN73" s="197" t="s">
        <v>118</v>
      </c>
      <c r="AO73" s="122" t="s">
        <v>118</v>
      </c>
      <c r="AP73" s="127"/>
      <c r="AQ73" s="138">
        <v>542.38499249999984</v>
      </c>
      <c r="AR73" s="126">
        <v>-2.9148412188794937E-2</v>
      </c>
    </row>
    <row r="74" spans="1:44" ht="19.5" hidden="1" customHeight="1" outlineLevel="1" thickBot="1">
      <c r="A74" s="119">
        <f t="shared" si="0"/>
        <v>41309</v>
      </c>
      <c r="B74" s="125">
        <f t="shared" si="1"/>
        <v>6</v>
      </c>
      <c r="C74" s="197" t="s">
        <v>118</v>
      </c>
      <c r="D74" s="197">
        <v>561.54510000000005</v>
      </c>
      <c r="E74" s="197">
        <v>1098.27</v>
      </c>
      <c r="F74" s="197" t="s">
        <v>118</v>
      </c>
      <c r="G74" s="197" t="s">
        <v>118</v>
      </c>
      <c r="H74" s="197" t="s">
        <v>118</v>
      </c>
      <c r="I74" s="197" t="s">
        <v>118</v>
      </c>
      <c r="J74" s="197" t="s">
        <v>118</v>
      </c>
      <c r="K74" s="197" t="s">
        <v>118</v>
      </c>
      <c r="L74" s="197">
        <v>462.44</v>
      </c>
      <c r="M74" s="197">
        <v>619.32000000000005</v>
      </c>
      <c r="N74" s="197" t="s">
        <v>118</v>
      </c>
      <c r="O74" s="197"/>
      <c r="P74" s="197" t="s">
        <v>118</v>
      </c>
      <c r="Q74" s="197" t="s">
        <v>118</v>
      </c>
      <c r="R74" s="197">
        <v>612.80000000000007</v>
      </c>
      <c r="S74" s="197" t="s">
        <v>118</v>
      </c>
      <c r="T74" s="197" t="s">
        <v>118</v>
      </c>
      <c r="U74" s="197" t="s">
        <v>118</v>
      </c>
      <c r="V74" s="197" t="s">
        <v>118</v>
      </c>
      <c r="W74" s="197" t="s">
        <v>118</v>
      </c>
      <c r="X74" s="197" t="s">
        <v>118</v>
      </c>
      <c r="Y74" s="197">
        <v>517.60750000000007</v>
      </c>
      <c r="Z74" s="197">
        <v>151655.29</v>
      </c>
      <c r="AA74" s="197" t="s">
        <v>118</v>
      </c>
      <c r="AB74" s="197" t="s">
        <v>118</v>
      </c>
      <c r="AC74" s="197" t="s">
        <v>118</v>
      </c>
      <c r="AD74" s="197" t="s">
        <v>118</v>
      </c>
      <c r="AE74" s="197" t="s">
        <v>118</v>
      </c>
      <c r="AF74" s="197">
        <v>436</v>
      </c>
      <c r="AG74" s="197" t="s">
        <v>118</v>
      </c>
      <c r="AH74" s="197" t="s">
        <v>118</v>
      </c>
      <c r="AI74" s="197">
        <v>414.97</v>
      </c>
      <c r="AJ74" s="197">
        <v>680.47</v>
      </c>
      <c r="AK74" s="197" t="s">
        <v>118</v>
      </c>
      <c r="AL74" s="197" t="s">
        <v>118</v>
      </c>
      <c r="AM74" s="197" t="s">
        <v>118</v>
      </c>
      <c r="AN74" s="197" t="s">
        <v>118</v>
      </c>
      <c r="AO74" s="122" t="s">
        <v>118</v>
      </c>
      <c r="AP74" s="128"/>
      <c r="AQ74" s="138">
        <v>547.96730635999995</v>
      </c>
      <c r="AR74" s="126">
        <v>1.0292161356216134E-2</v>
      </c>
    </row>
    <row r="75" spans="1:44" ht="19.5" hidden="1" customHeight="1" outlineLevel="1" thickBot="1">
      <c r="A75" s="119">
        <f t="shared" si="0"/>
        <v>41316</v>
      </c>
      <c r="B75" s="125">
        <f t="shared" si="1"/>
        <v>7</v>
      </c>
      <c r="C75" s="197" t="s">
        <v>118</v>
      </c>
      <c r="D75" s="197">
        <v>561.5145</v>
      </c>
      <c r="E75" s="197">
        <v>1098.21</v>
      </c>
      <c r="F75" s="197" t="s">
        <v>118</v>
      </c>
      <c r="G75" s="197" t="s">
        <v>118</v>
      </c>
      <c r="H75" s="197" t="s">
        <v>118</v>
      </c>
      <c r="I75" s="197" t="s">
        <v>118</v>
      </c>
      <c r="J75" s="197" t="s">
        <v>118</v>
      </c>
      <c r="K75" s="197" t="s">
        <v>118</v>
      </c>
      <c r="L75" s="197">
        <v>459.678</v>
      </c>
      <c r="M75" s="197">
        <v>615.19000000000005</v>
      </c>
      <c r="N75" s="197" t="s">
        <v>118</v>
      </c>
      <c r="O75" s="197"/>
      <c r="P75" s="197" t="s">
        <v>118</v>
      </c>
      <c r="Q75" s="197" t="s">
        <v>118</v>
      </c>
      <c r="R75" s="197">
        <v>611.27</v>
      </c>
      <c r="S75" s="197" t="s">
        <v>118</v>
      </c>
      <c r="T75" s="197" t="s">
        <v>118</v>
      </c>
      <c r="U75" s="197" t="s">
        <v>118</v>
      </c>
      <c r="V75" s="197" t="s">
        <v>118</v>
      </c>
      <c r="W75" s="197" t="s">
        <v>118</v>
      </c>
      <c r="X75" s="197" t="s">
        <v>118</v>
      </c>
      <c r="Y75" s="197">
        <v>528.81220000000008</v>
      </c>
      <c r="Z75" s="197">
        <v>154231.85</v>
      </c>
      <c r="AA75" s="197" t="s">
        <v>118</v>
      </c>
      <c r="AB75" s="197" t="s">
        <v>118</v>
      </c>
      <c r="AC75" s="197" t="s">
        <v>118</v>
      </c>
      <c r="AD75" s="197" t="s">
        <v>118</v>
      </c>
      <c r="AE75" s="197" t="s">
        <v>118</v>
      </c>
      <c r="AF75" s="197">
        <v>436</v>
      </c>
      <c r="AG75" s="197" t="s">
        <v>118</v>
      </c>
      <c r="AH75" s="197" t="s">
        <v>118</v>
      </c>
      <c r="AI75" s="197">
        <v>406.13</v>
      </c>
      <c r="AJ75" s="197">
        <v>692.58</v>
      </c>
      <c r="AK75" s="197" t="s">
        <v>118</v>
      </c>
      <c r="AL75" s="197" t="s">
        <v>118</v>
      </c>
      <c r="AM75" s="197" t="s">
        <v>118</v>
      </c>
      <c r="AN75" s="197" t="s">
        <v>118</v>
      </c>
      <c r="AO75" s="122" t="s">
        <v>118</v>
      </c>
      <c r="AP75" s="127"/>
      <c r="AQ75" s="138">
        <v>545.24253806000002</v>
      </c>
      <c r="AR75" s="126">
        <v>-4.9725015860888622E-3</v>
      </c>
    </row>
    <row r="76" spans="1:44" ht="19.5" hidden="1" customHeight="1" outlineLevel="1" thickBot="1">
      <c r="A76" s="119">
        <f t="shared" si="0"/>
        <v>41323</v>
      </c>
      <c r="B76" s="125">
        <f t="shared" si="1"/>
        <v>8</v>
      </c>
      <c r="C76" s="197" t="s">
        <v>118</v>
      </c>
      <c r="D76" s="197">
        <v>561.5145</v>
      </c>
      <c r="E76" s="197">
        <v>1098.21</v>
      </c>
      <c r="F76" s="197" t="s">
        <v>118</v>
      </c>
      <c r="G76" s="197" t="s">
        <v>118</v>
      </c>
      <c r="H76" s="197" t="s">
        <v>118</v>
      </c>
      <c r="I76" s="197" t="s">
        <v>118</v>
      </c>
      <c r="J76" s="197" t="s">
        <v>118</v>
      </c>
      <c r="K76" s="197" t="s">
        <v>118</v>
      </c>
      <c r="L76" s="197">
        <v>450.61799999999999</v>
      </c>
      <c r="M76" s="197">
        <v>614.09</v>
      </c>
      <c r="N76" s="197" t="s">
        <v>118</v>
      </c>
      <c r="O76" s="197"/>
      <c r="P76" s="197" t="s">
        <v>118</v>
      </c>
      <c r="Q76" s="197" t="s">
        <v>118</v>
      </c>
      <c r="R76" s="197">
        <v>611.27</v>
      </c>
      <c r="S76" s="197" t="s">
        <v>118</v>
      </c>
      <c r="T76" s="197" t="s">
        <v>118</v>
      </c>
      <c r="U76" s="197" t="s">
        <v>118</v>
      </c>
      <c r="V76" s="197" t="s">
        <v>118</v>
      </c>
      <c r="W76" s="197" t="s">
        <v>118</v>
      </c>
      <c r="X76" s="197" t="s">
        <v>118</v>
      </c>
      <c r="Y76" s="197">
        <v>528.75729999999999</v>
      </c>
      <c r="Z76" s="197">
        <v>154398.64000000001</v>
      </c>
      <c r="AA76" s="197" t="s">
        <v>118</v>
      </c>
      <c r="AB76" s="197" t="s">
        <v>118</v>
      </c>
      <c r="AC76" s="197" t="s">
        <v>118</v>
      </c>
      <c r="AD76" s="197" t="s">
        <v>118</v>
      </c>
      <c r="AE76" s="197" t="s">
        <v>118</v>
      </c>
      <c r="AF76" s="197">
        <v>412</v>
      </c>
      <c r="AG76" s="197" t="s">
        <v>118</v>
      </c>
      <c r="AH76" s="197" t="s">
        <v>118</v>
      </c>
      <c r="AI76" s="197">
        <v>415.76</v>
      </c>
      <c r="AJ76" s="197">
        <v>392.58</v>
      </c>
      <c r="AK76" s="197" t="s">
        <v>118</v>
      </c>
      <c r="AL76" s="197" t="s">
        <v>118</v>
      </c>
      <c r="AM76" s="197" t="s">
        <v>118</v>
      </c>
      <c r="AN76" s="197" t="s">
        <v>118</v>
      </c>
      <c r="AO76" s="122" t="s">
        <v>118</v>
      </c>
      <c r="AP76" s="128"/>
      <c r="AQ76" s="138">
        <v>539.04634644000009</v>
      </c>
      <c r="AR76" s="126">
        <v>-1.1364101638229207E-2</v>
      </c>
    </row>
    <row r="77" spans="1:44" ht="19.5" hidden="1" customHeight="1" outlineLevel="1" thickBot="1">
      <c r="A77" s="119">
        <f t="shared" si="0"/>
        <v>41330</v>
      </c>
      <c r="B77" s="125">
        <f t="shared" si="1"/>
        <v>9</v>
      </c>
      <c r="C77" s="197" t="s">
        <v>118</v>
      </c>
      <c r="D77" s="197">
        <v>561.06450000000007</v>
      </c>
      <c r="E77" s="197">
        <v>1097.33</v>
      </c>
      <c r="F77" s="197" t="s">
        <v>118</v>
      </c>
      <c r="G77" s="197" t="s">
        <v>118</v>
      </c>
      <c r="H77" s="197" t="s">
        <v>118</v>
      </c>
      <c r="I77" s="197" t="s">
        <v>118</v>
      </c>
      <c r="J77" s="197" t="s">
        <v>118</v>
      </c>
      <c r="K77" s="197" t="s">
        <v>118</v>
      </c>
      <c r="L77" s="197">
        <v>444.15000000000003</v>
      </c>
      <c r="M77" s="197">
        <v>609.72</v>
      </c>
      <c r="N77" s="197" t="s">
        <v>118</v>
      </c>
      <c r="O77" s="197"/>
      <c r="P77" s="197" t="s">
        <v>118</v>
      </c>
      <c r="Q77" s="197" t="s">
        <v>118</v>
      </c>
      <c r="R77" s="197">
        <v>610.73</v>
      </c>
      <c r="S77" s="197" t="s">
        <v>118</v>
      </c>
      <c r="T77" s="197" t="s">
        <v>118</v>
      </c>
      <c r="U77" s="197" t="s">
        <v>118</v>
      </c>
      <c r="V77" s="197" t="s">
        <v>118</v>
      </c>
      <c r="W77" s="197" t="s">
        <v>118</v>
      </c>
      <c r="X77" s="197" t="s">
        <v>118</v>
      </c>
      <c r="Y77" s="197">
        <v>535.25740000000008</v>
      </c>
      <c r="Z77" s="197">
        <v>157735</v>
      </c>
      <c r="AA77" s="197" t="s">
        <v>118</v>
      </c>
      <c r="AB77" s="197" t="s">
        <v>118</v>
      </c>
      <c r="AC77" s="197" t="s">
        <v>118</v>
      </c>
      <c r="AD77" s="197" t="s">
        <v>118</v>
      </c>
      <c r="AE77" s="197" t="s">
        <v>118</v>
      </c>
      <c r="AF77" s="197">
        <v>414</v>
      </c>
      <c r="AG77" s="197" t="s">
        <v>118</v>
      </c>
      <c r="AH77" s="197" t="s">
        <v>118</v>
      </c>
      <c r="AI77" s="197">
        <v>400</v>
      </c>
      <c r="AJ77" s="197">
        <v>392.73</v>
      </c>
      <c r="AK77" s="197" t="s">
        <v>118</v>
      </c>
      <c r="AL77" s="197" t="s">
        <v>118</v>
      </c>
      <c r="AM77" s="197" t="s">
        <v>118</v>
      </c>
      <c r="AN77" s="197" t="s">
        <v>118</v>
      </c>
      <c r="AO77" s="122" t="s">
        <v>118</v>
      </c>
      <c r="AP77" s="127"/>
      <c r="AQ77" s="138">
        <v>535.11339382000006</v>
      </c>
      <c r="AR77" s="126">
        <v>-7.2961307426981925E-3</v>
      </c>
    </row>
    <row r="78" spans="1:44" ht="19.5" hidden="1" customHeight="1" outlineLevel="1" thickBot="1">
      <c r="A78" s="119">
        <f t="shared" si="0"/>
        <v>41337</v>
      </c>
      <c r="B78" s="125">
        <f t="shared" si="1"/>
        <v>10</v>
      </c>
      <c r="C78" s="197" t="s">
        <v>118</v>
      </c>
      <c r="D78" s="197">
        <v>561.5145</v>
      </c>
      <c r="E78" s="197">
        <v>1098.21</v>
      </c>
      <c r="F78" s="197" t="s">
        <v>118</v>
      </c>
      <c r="G78" s="197" t="s">
        <v>118</v>
      </c>
      <c r="H78" s="197" t="s">
        <v>118</v>
      </c>
      <c r="I78" s="197" t="s">
        <v>118</v>
      </c>
      <c r="J78" s="197" t="s">
        <v>118</v>
      </c>
      <c r="K78" s="197" t="s">
        <v>118</v>
      </c>
      <c r="L78" s="197">
        <v>440.87400000000002</v>
      </c>
      <c r="M78" s="197">
        <v>629.9</v>
      </c>
      <c r="N78" s="197" t="s">
        <v>118</v>
      </c>
      <c r="O78" s="197"/>
      <c r="P78" s="197" t="s">
        <v>118</v>
      </c>
      <c r="Q78" s="197" t="s">
        <v>118</v>
      </c>
      <c r="R78" s="197">
        <v>610.73</v>
      </c>
      <c r="S78" s="197" t="s">
        <v>118</v>
      </c>
      <c r="T78" s="197" t="s">
        <v>118</v>
      </c>
      <c r="U78" s="197" t="s">
        <v>118</v>
      </c>
      <c r="V78" s="197" t="s">
        <v>118</v>
      </c>
      <c r="W78" s="197" t="s">
        <v>118</v>
      </c>
      <c r="X78" s="197" t="s">
        <v>118</v>
      </c>
      <c r="Y78" s="197">
        <v>538.23670000000004</v>
      </c>
      <c r="Z78" s="197">
        <v>160251.51</v>
      </c>
      <c r="AA78" s="197" t="s">
        <v>118</v>
      </c>
      <c r="AB78" s="197" t="s">
        <v>118</v>
      </c>
      <c r="AC78" s="197" t="s">
        <v>118</v>
      </c>
      <c r="AD78" s="197" t="s">
        <v>118</v>
      </c>
      <c r="AE78" s="197" t="s">
        <v>118</v>
      </c>
      <c r="AF78" s="197">
        <v>414</v>
      </c>
      <c r="AG78" s="197" t="s">
        <v>118</v>
      </c>
      <c r="AH78" s="197" t="s">
        <v>118</v>
      </c>
      <c r="AI78" s="197">
        <v>414.31</v>
      </c>
      <c r="AJ78" s="197">
        <v>392.73</v>
      </c>
      <c r="AK78" s="197" t="s">
        <v>118</v>
      </c>
      <c r="AL78" s="197" t="s">
        <v>118</v>
      </c>
      <c r="AM78" s="197" t="s">
        <v>118</v>
      </c>
      <c r="AN78" s="197" t="s">
        <v>118</v>
      </c>
      <c r="AO78" s="122" t="s">
        <v>118</v>
      </c>
      <c r="AP78" s="128"/>
      <c r="AQ78" s="138">
        <v>542.11105415999998</v>
      </c>
      <c r="AR78" s="126">
        <v>1.3076967276124174E-2</v>
      </c>
    </row>
    <row r="79" spans="1:44" ht="19.5" hidden="1" customHeight="1" outlineLevel="1" thickBot="1">
      <c r="A79" s="119">
        <f t="shared" si="0"/>
        <v>41344</v>
      </c>
      <c r="B79" s="125">
        <f t="shared" si="1"/>
        <v>11</v>
      </c>
      <c r="C79" s="197" t="s">
        <v>118</v>
      </c>
      <c r="D79" s="197">
        <v>560.37940000000003</v>
      </c>
      <c r="E79" s="197">
        <v>1095.99</v>
      </c>
      <c r="F79" s="197" t="s">
        <v>118</v>
      </c>
      <c r="G79" s="197" t="s">
        <v>118</v>
      </c>
      <c r="H79" s="197" t="s">
        <v>118</v>
      </c>
      <c r="I79" s="197" t="s">
        <v>118</v>
      </c>
      <c r="J79" s="197" t="s">
        <v>118</v>
      </c>
      <c r="K79" s="197" t="s">
        <v>118</v>
      </c>
      <c r="L79" s="197">
        <v>442.33800000000002</v>
      </c>
      <c r="M79" s="197">
        <v>599.54</v>
      </c>
      <c r="N79" s="197" t="s">
        <v>118</v>
      </c>
      <c r="O79" s="197"/>
      <c r="P79" s="197" t="s">
        <v>118</v>
      </c>
      <c r="Q79" s="197" t="s">
        <v>118</v>
      </c>
      <c r="R79" s="197">
        <v>586.20000000000005</v>
      </c>
      <c r="S79" s="197" t="s">
        <v>118</v>
      </c>
      <c r="T79" s="197" t="s">
        <v>118</v>
      </c>
      <c r="U79" s="197" t="s">
        <v>118</v>
      </c>
      <c r="V79" s="197" t="s">
        <v>118</v>
      </c>
      <c r="W79" s="197" t="s">
        <v>118</v>
      </c>
      <c r="X79" s="197" t="s">
        <v>118</v>
      </c>
      <c r="Y79" s="197">
        <v>568.29860000000008</v>
      </c>
      <c r="Z79" s="197">
        <v>172670.21</v>
      </c>
      <c r="AA79" s="197" t="s">
        <v>118</v>
      </c>
      <c r="AB79" s="197" t="s">
        <v>118</v>
      </c>
      <c r="AC79" s="197" t="s">
        <v>118</v>
      </c>
      <c r="AD79" s="197" t="s">
        <v>118</v>
      </c>
      <c r="AE79" s="197" t="s">
        <v>118</v>
      </c>
      <c r="AF79" s="197">
        <v>414</v>
      </c>
      <c r="AG79" s="197" t="s">
        <v>118</v>
      </c>
      <c r="AH79" s="197" t="s">
        <v>118</v>
      </c>
      <c r="AI79" s="197">
        <v>407.19</v>
      </c>
      <c r="AJ79" s="197">
        <v>489.32</v>
      </c>
      <c r="AK79" s="197" t="s">
        <v>118</v>
      </c>
      <c r="AL79" s="197" t="s">
        <v>118</v>
      </c>
      <c r="AM79" s="197" t="s">
        <v>118</v>
      </c>
      <c r="AN79" s="197" t="s">
        <v>118</v>
      </c>
      <c r="AO79" s="122" t="s">
        <v>118</v>
      </c>
      <c r="AP79" s="127"/>
      <c r="AQ79" s="138">
        <v>527.88250552</v>
      </c>
      <c r="AR79" s="126">
        <v>-2.6246556920052289E-2</v>
      </c>
    </row>
    <row r="80" spans="1:44" ht="19.5" hidden="1" customHeight="1" outlineLevel="1" thickBot="1">
      <c r="A80" s="119">
        <f t="shared" si="0"/>
        <v>41351</v>
      </c>
      <c r="B80" s="125">
        <f t="shared" si="1"/>
        <v>12</v>
      </c>
      <c r="C80" s="197" t="s">
        <v>118</v>
      </c>
      <c r="D80" s="197">
        <v>558.28309999999999</v>
      </c>
      <c r="E80" s="197">
        <v>1091.8900000000001</v>
      </c>
      <c r="F80" s="197" t="s">
        <v>118</v>
      </c>
      <c r="G80" s="197" t="s">
        <v>118</v>
      </c>
      <c r="H80" s="197" t="s">
        <v>118</v>
      </c>
      <c r="I80" s="197" t="s">
        <v>118</v>
      </c>
      <c r="J80" s="197" t="s">
        <v>118</v>
      </c>
      <c r="K80" s="197" t="s">
        <v>118</v>
      </c>
      <c r="L80" s="197">
        <v>443.08199999999999</v>
      </c>
      <c r="M80" s="197">
        <v>568.16999999999996</v>
      </c>
      <c r="N80" s="197" t="s">
        <v>118</v>
      </c>
      <c r="O80" s="197"/>
      <c r="P80" s="197" t="s">
        <v>118</v>
      </c>
      <c r="Q80" s="197" t="s">
        <v>118</v>
      </c>
      <c r="R80" s="197">
        <v>694.23</v>
      </c>
      <c r="S80" s="197" t="s">
        <v>118</v>
      </c>
      <c r="T80" s="197" t="s">
        <v>118</v>
      </c>
      <c r="U80" s="197" t="s">
        <v>118</v>
      </c>
      <c r="V80" s="197" t="s">
        <v>118</v>
      </c>
      <c r="W80" s="197" t="s">
        <v>118</v>
      </c>
      <c r="X80" s="197" t="s">
        <v>118</v>
      </c>
      <c r="Y80" s="197">
        <v>577.81500000000005</v>
      </c>
      <c r="Z80" s="197">
        <v>176841.92</v>
      </c>
      <c r="AA80" s="197" t="s">
        <v>118</v>
      </c>
      <c r="AB80" s="197" t="s">
        <v>118</v>
      </c>
      <c r="AC80" s="197" t="s">
        <v>118</v>
      </c>
      <c r="AD80" s="197" t="s">
        <v>118</v>
      </c>
      <c r="AE80" s="197" t="s">
        <v>118</v>
      </c>
      <c r="AF80" s="197">
        <v>426</v>
      </c>
      <c r="AG80" s="197" t="s">
        <v>118</v>
      </c>
      <c r="AH80" s="197" t="s">
        <v>118</v>
      </c>
      <c r="AI80" s="197">
        <v>406.35</v>
      </c>
      <c r="AJ80" s="197">
        <v>474.14</v>
      </c>
      <c r="AK80" s="197" t="s">
        <v>118</v>
      </c>
      <c r="AL80" s="197" t="s">
        <v>118</v>
      </c>
      <c r="AM80" s="197" t="s">
        <v>118</v>
      </c>
      <c r="AN80" s="197" t="s">
        <v>118</v>
      </c>
      <c r="AO80" s="122" t="s">
        <v>118</v>
      </c>
      <c r="AP80" s="128"/>
      <c r="AQ80" s="138">
        <v>529.93503866000003</v>
      </c>
      <c r="AR80" s="126">
        <v>3.8882386109351241E-3</v>
      </c>
    </row>
    <row r="81" spans="1:44" ht="19.5" hidden="1" customHeight="1" outlineLevel="1" thickBot="1">
      <c r="A81" s="119">
        <f t="shared" si="0"/>
        <v>41358</v>
      </c>
      <c r="B81" s="125">
        <f t="shared" si="1"/>
        <v>13</v>
      </c>
      <c r="C81" s="197" t="s">
        <v>118</v>
      </c>
      <c r="D81" s="197">
        <v>553.8143</v>
      </c>
      <c r="E81" s="197">
        <v>1083.1500000000001</v>
      </c>
      <c r="F81" s="197" t="s">
        <v>118</v>
      </c>
      <c r="G81" s="197" t="s">
        <v>118</v>
      </c>
      <c r="H81" s="197" t="s">
        <v>118</v>
      </c>
      <c r="I81" s="197" t="s">
        <v>118</v>
      </c>
      <c r="J81" s="197" t="s">
        <v>118</v>
      </c>
      <c r="K81" s="197" t="s">
        <v>118</v>
      </c>
      <c r="L81" s="197">
        <v>445.83</v>
      </c>
      <c r="M81" s="197">
        <v>627.86</v>
      </c>
      <c r="N81" s="197" t="s">
        <v>118</v>
      </c>
      <c r="O81" s="197"/>
      <c r="P81" s="197" t="s">
        <v>118</v>
      </c>
      <c r="Q81" s="197" t="s">
        <v>118</v>
      </c>
      <c r="R81" s="197">
        <v>704.25</v>
      </c>
      <c r="S81" s="197" t="s">
        <v>118</v>
      </c>
      <c r="T81" s="197" t="s">
        <v>118</v>
      </c>
      <c r="U81" s="197" t="s">
        <v>118</v>
      </c>
      <c r="V81" s="197" t="s">
        <v>118</v>
      </c>
      <c r="W81" s="197" t="s">
        <v>118</v>
      </c>
      <c r="X81" s="197" t="s">
        <v>118</v>
      </c>
      <c r="Y81" s="197">
        <v>596.60320000000002</v>
      </c>
      <c r="Z81" s="197">
        <v>182013.42</v>
      </c>
      <c r="AA81" s="197" t="s">
        <v>118</v>
      </c>
      <c r="AB81" s="197" t="s">
        <v>118</v>
      </c>
      <c r="AC81" s="197" t="s">
        <v>118</v>
      </c>
      <c r="AD81" s="197" t="s">
        <v>118</v>
      </c>
      <c r="AE81" s="197" t="s">
        <v>118</v>
      </c>
      <c r="AF81" s="197">
        <v>431</v>
      </c>
      <c r="AG81" s="197" t="s">
        <v>118</v>
      </c>
      <c r="AH81" s="197" t="s">
        <v>118</v>
      </c>
      <c r="AI81" s="197">
        <v>411.39</v>
      </c>
      <c r="AJ81" s="197">
        <v>508.62</v>
      </c>
      <c r="AK81" s="197" t="s">
        <v>118</v>
      </c>
      <c r="AL81" s="197" t="s">
        <v>118</v>
      </c>
      <c r="AM81" s="197" t="s">
        <v>118</v>
      </c>
      <c r="AN81" s="197" t="s">
        <v>118</v>
      </c>
      <c r="AO81" s="122" t="s">
        <v>118</v>
      </c>
      <c r="AP81" s="127"/>
      <c r="AQ81" s="138">
        <v>556.03677313999992</v>
      </c>
      <c r="AR81" s="126">
        <v>4.9254592687437704E-2</v>
      </c>
    </row>
    <row r="82" spans="1:44" ht="19.5" hidden="1" customHeight="1" outlineLevel="1" thickBot="1">
      <c r="A82" s="119">
        <f t="shared" si="0"/>
        <v>41365</v>
      </c>
      <c r="B82" s="125">
        <f t="shared" si="1"/>
        <v>14</v>
      </c>
      <c r="C82" s="197" t="s">
        <v>118</v>
      </c>
      <c r="D82" s="197">
        <v>551.92250000000001</v>
      </c>
      <c r="E82" s="197">
        <v>1079.45</v>
      </c>
      <c r="F82" s="197" t="s">
        <v>118</v>
      </c>
      <c r="G82" s="197" t="s">
        <v>118</v>
      </c>
      <c r="H82" s="197" t="s">
        <v>118</v>
      </c>
      <c r="I82" s="197" t="s">
        <v>118</v>
      </c>
      <c r="J82" s="197" t="s">
        <v>118</v>
      </c>
      <c r="K82" s="197" t="s">
        <v>118</v>
      </c>
      <c r="L82" s="197">
        <v>452.24400000000003</v>
      </c>
      <c r="M82" s="197">
        <v>621.57000000000005</v>
      </c>
      <c r="N82" s="197" t="s">
        <v>118</v>
      </c>
      <c r="O82" s="197"/>
      <c r="P82" s="197" t="s">
        <v>118</v>
      </c>
      <c r="Q82" s="197" t="s">
        <v>118</v>
      </c>
      <c r="R82" s="197">
        <v>657.12</v>
      </c>
      <c r="S82" s="197" t="s">
        <v>118</v>
      </c>
      <c r="T82" s="197" t="s">
        <v>118</v>
      </c>
      <c r="U82" s="197" t="s">
        <v>118</v>
      </c>
      <c r="V82" s="197" t="s">
        <v>118</v>
      </c>
      <c r="W82" s="197" t="s">
        <v>118</v>
      </c>
      <c r="X82" s="197" t="s">
        <v>118</v>
      </c>
      <c r="Y82" s="197">
        <v>595.9325</v>
      </c>
      <c r="Z82" s="197">
        <v>180183.61000000002</v>
      </c>
      <c r="AA82" s="197" t="s">
        <v>118</v>
      </c>
      <c r="AB82" s="197" t="s">
        <v>118</v>
      </c>
      <c r="AC82" s="197" t="s">
        <v>118</v>
      </c>
      <c r="AD82" s="197" t="s">
        <v>118</v>
      </c>
      <c r="AE82" s="197" t="s">
        <v>118</v>
      </c>
      <c r="AF82" s="197">
        <v>439</v>
      </c>
      <c r="AG82" s="197" t="s">
        <v>118</v>
      </c>
      <c r="AH82" s="197" t="s">
        <v>118</v>
      </c>
      <c r="AI82" s="197">
        <v>418.74</v>
      </c>
      <c r="AJ82" s="197">
        <v>461.81</v>
      </c>
      <c r="AK82" s="197" t="s">
        <v>118</v>
      </c>
      <c r="AL82" s="197" t="s">
        <v>118</v>
      </c>
      <c r="AM82" s="197" t="s">
        <v>118</v>
      </c>
      <c r="AN82" s="197" t="s">
        <v>118</v>
      </c>
      <c r="AO82" s="122" t="s">
        <v>118</v>
      </c>
      <c r="AP82" s="128"/>
      <c r="AQ82" s="138">
        <v>550.1392810000001</v>
      </c>
      <c r="AR82" s="126">
        <v>-1.0606298764551214E-2</v>
      </c>
    </row>
    <row r="83" spans="1:44" ht="19.5" hidden="1" customHeight="1" outlineLevel="1" thickBot="1">
      <c r="A83" s="119">
        <f t="shared" si="0"/>
        <v>41372</v>
      </c>
      <c r="B83" s="125">
        <f t="shared" si="1"/>
        <v>15</v>
      </c>
      <c r="C83" s="197" t="s">
        <v>118</v>
      </c>
      <c r="D83" s="197">
        <v>549.81590000000006</v>
      </c>
      <c r="E83" s="197">
        <v>1075.33</v>
      </c>
      <c r="F83" s="197" t="s">
        <v>118</v>
      </c>
      <c r="G83" s="197" t="s">
        <v>118</v>
      </c>
      <c r="H83" s="197" t="s">
        <v>118</v>
      </c>
      <c r="I83" s="197" t="s">
        <v>118</v>
      </c>
      <c r="J83" s="197" t="s">
        <v>118</v>
      </c>
      <c r="K83" s="197" t="s">
        <v>118</v>
      </c>
      <c r="L83" s="197">
        <v>471.512</v>
      </c>
      <c r="M83" s="197">
        <v>609.09</v>
      </c>
      <c r="N83" s="197" t="s">
        <v>118</v>
      </c>
      <c r="O83" s="197"/>
      <c r="P83" s="197" t="s">
        <v>118</v>
      </c>
      <c r="Q83" s="197" t="s">
        <v>118</v>
      </c>
      <c r="R83" s="197">
        <v>579.09</v>
      </c>
      <c r="S83" s="197" t="s">
        <v>118</v>
      </c>
      <c r="T83" s="197" t="s">
        <v>118</v>
      </c>
      <c r="U83" s="197" t="s">
        <v>118</v>
      </c>
      <c r="V83" s="197" t="s">
        <v>118</v>
      </c>
      <c r="W83" s="197" t="s">
        <v>118</v>
      </c>
      <c r="X83" s="197" t="s">
        <v>118</v>
      </c>
      <c r="Y83" s="197">
        <v>579.96230000000003</v>
      </c>
      <c r="Z83" s="197">
        <v>172458.42</v>
      </c>
      <c r="AA83" s="197" t="s">
        <v>118</v>
      </c>
      <c r="AB83" s="197" t="s">
        <v>118</v>
      </c>
      <c r="AC83" s="197" t="s">
        <v>118</v>
      </c>
      <c r="AD83" s="197" t="s">
        <v>118</v>
      </c>
      <c r="AE83" s="197" t="s">
        <v>118</v>
      </c>
      <c r="AF83" s="197">
        <v>427</v>
      </c>
      <c r="AG83" s="197" t="s">
        <v>118</v>
      </c>
      <c r="AH83" s="197" t="s">
        <v>118</v>
      </c>
      <c r="AI83" s="197">
        <v>415.2</v>
      </c>
      <c r="AJ83" s="197">
        <v>461.81</v>
      </c>
      <c r="AK83" s="197" t="s">
        <v>118</v>
      </c>
      <c r="AL83" s="197" t="s">
        <v>118</v>
      </c>
      <c r="AM83" s="197" t="s">
        <v>118</v>
      </c>
      <c r="AN83" s="197" t="s">
        <v>118</v>
      </c>
      <c r="AO83" s="122" t="s">
        <v>118</v>
      </c>
      <c r="AP83" s="127"/>
      <c r="AQ83" s="138">
        <v>540.89981848000002</v>
      </c>
      <c r="AR83" s="126">
        <v>-1.679476968669702E-2</v>
      </c>
    </row>
    <row r="84" spans="1:44" ht="19.5" hidden="1" customHeight="1" outlineLevel="1" thickBot="1">
      <c r="A84" s="119">
        <f t="shared" si="0"/>
        <v>41379</v>
      </c>
      <c r="B84" s="125">
        <f t="shared" si="1"/>
        <v>16</v>
      </c>
      <c r="C84" s="197" t="s">
        <v>118</v>
      </c>
      <c r="D84" s="197">
        <v>547.80140000000006</v>
      </c>
      <c r="E84" s="197">
        <v>1071.3900000000001</v>
      </c>
      <c r="F84" s="197" t="s">
        <v>118</v>
      </c>
      <c r="G84" s="197" t="s">
        <v>118</v>
      </c>
      <c r="H84" s="197" t="s">
        <v>118</v>
      </c>
      <c r="I84" s="197" t="s">
        <v>118</v>
      </c>
      <c r="J84" s="197" t="s">
        <v>118</v>
      </c>
      <c r="K84" s="197" t="s">
        <v>118</v>
      </c>
      <c r="L84" s="197">
        <v>480.27</v>
      </c>
      <c r="M84" s="197">
        <v>614.59</v>
      </c>
      <c r="N84" s="197" t="s">
        <v>118</v>
      </c>
      <c r="O84" s="197"/>
      <c r="P84" s="197" t="s">
        <v>118</v>
      </c>
      <c r="Q84" s="197" t="s">
        <v>118</v>
      </c>
      <c r="R84" s="197">
        <v>565.44000000000005</v>
      </c>
      <c r="S84" s="197" t="s">
        <v>118</v>
      </c>
      <c r="T84" s="197" t="s">
        <v>118</v>
      </c>
      <c r="U84" s="197" t="s">
        <v>118</v>
      </c>
      <c r="V84" s="197" t="s">
        <v>118</v>
      </c>
      <c r="W84" s="197" t="s">
        <v>118</v>
      </c>
      <c r="X84" s="197" t="s">
        <v>118</v>
      </c>
      <c r="Y84" s="197">
        <v>580.29219999999998</v>
      </c>
      <c r="Z84" s="197">
        <v>171816.24</v>
      </c>
      <c r="AA84" s="197" t="s">
        <v>118</v>
      </c>
      <c r="AB84" s="197" t="s">
        <v>118</v>
      </c>
      <c r="AC84" s="197" t="s">
        <v>118</v>
      </c>
      <c r="AD84" s="197" t="s">
        <v>118</v>
      </c>
      <c r="AE84" s="197" t="s">
        <v>118</v>
      </c>
      <c r="AF84" s="197">
        <v>427</v>
      </c>
      <c r="AG84" s="197" t="s">
        <v>118</v>
      </c>
      <c r="AH84" s="197" t="s">
        <v>118</v>
      </c>
      <c r="AI84" s="197">
        <v>391.23</v>
      </c>
      <c r="AJ84" s="197">
        <v>437.61</v>
      </c>
      <c r="AK84" s="197" t="s">
        <v>118</v>
      </c>
      <c r="AL84" s="197" t="s">
        <v>118</v>
      </c>
      <c r="AM84" s="197" t="s">
        <v>118</v>
      </c>
      <c r="AN84" s="197" t="s">
        <v>118</v>
      </c>
      <c r="AO84" s="122" t="s">
        <v>118</v>
      </c>
      <c r="AP84" s="128"/>
      <c r="AQ84" s="138">
        <v>543.97793940000008</v>
      </c>
      <c r="AR84" s="126">
        <v>5.6907412700746285E-3</v>
      </c>
    </row>
    <row r="85" spans="1:44" ht="19.5" hidden="1" customHeight="1" outlineLevel="1" thickBot="1">
      <c r="A85" s="119">
        <f t="shared" si="0"/>
        <v>41386</v>
      </c>
      <c r="B85" s="125">
        <f t="shared" si="1"/>
        <v>17</v>
      </c>
      <c r="C85" s="197" t="s">
        <v>118</v>
      </c>
      <c r="D85" s="197">
        <v>548.05709999999999</v>
      </c>
      <c r="E85" s="197">
        <v>1071.8900000000001</v>
      </c>
      <c r="F85" s="197" t="s">
        <v>118</v>
      </c>
      <c r="G85" s="197" t="s">
        <v>118</v>
      </c>
      <c r="H85" s="197" t="s">
        <v>118</v>
      </c>
      <c r="I85" s="197" t="s">
        <v>118</v>
      </c>
      <c r="J85" s="197" t="s">
        <v>118</v>
      </c>
      <c r="K85" s="197" t="s">
        <v>118</v>
      </c>
      <c r="L85" s="197">
        <v>515.11599999999999</v>
      </c>
      <c r="M85" s="197">
        <v>600.32000000000005</v>
      </c>
      <c r="N85" s="197" t="s">
        <v>118</v>
      </c>
      <c r="O85" s="197"/>
      <c r="P85" s="197" t="s">
        <v>118</v>
      </c>
      <c r="Q85" s="197" t="s">
        <v>118</v>
      </c>
      <c r="R85" s="197">
        <v>560.41</v>
      </c>
      <c r="S85" s="197" t="s">
        <v>118</v>
      </c>
      <c r="T85" s="197" t="s">
        <v>118</v>
      </c>
      <c r="U85" s="197" t="s">
        <v>118</v>
      </c>
      <c r="V85" s="197" t="s">
        <v>118</v>
      </c>
      <c r="W85" s="197" t="s">
        <v>118</v>
      </c>
      <c r="X85" s="197" t="s">
        <v>118</v>
      </c>
      <c r="Y85" s="197">
        <v>523.00080000000003</v>
      </c>
      <c r="Z85" s="197">
        <v>157005.58000000002</v>
      </c>
      <c r="AA85" s="197" t="s">
        <v>118</v>
      </c>
      <c r="AB85" s="197" t="s">
        <v>118</v>
      </c>
      <c r="AC85" s="197" t="s">
        <v>118</v>
      </c>
      <c r="AD85" s="197" t="s">
        <v>118</v>
      </c>
      <c r="AE85" s="197" t="s">
        <v>118</v>
      </c>
      <c r="AF85" s="197">
        <v>427</v>
      </c>
      <c r="AG85" s="197" t="s">
        <v>118</v>
      </c>
      <c r="AH85" s="197" t="s">
        <v>118</v>
      </c>
      <c r="AI85" s="197">
        <v>452.94</v>
      </c>
      <c r="AJ85" s="197">
        <v>437.61</v>
      </c>
      <c r="AK85" s="197" t="s">
        <v>118</v>
      </c>
      <c r="AL85" s="197" t="s">
        <v>118</v>
      </c>
      <c r="AM85" s="197" t="s">
        <v>118</v>
      </c>
      <c r="AN85" s="197" t="s">
        <v>118</v>
      </c>
      <c r="AO85" s="122" t="s">
        <v>118</v>
      </c>
      <c r="AP85" s="127"/>
      <c r="AQ85" s="138">
        <v>549.62679209999999</v>
      </c>
      <c r="AR85" s="126">
        <v>1.0384341516184392E-2</v>
      </c>
    </row>
    <row r="86" spans="1:44" ht="19.5" hidden="1" customHeight="1" outlineLevel="1" thickBot="1">
      <c r="A86" s="119">
        <f t="shared" si="0"/>
        <v>41393</v>
      </c>
      <c r="B86" s="125">
        <f t="shared" si="1"/>
        <v>18</v>
      </c>
      <c r="C86" s="197" t="s">
        <v>118</v>
      </c>
      <c r="D86" s="197">
        <v>574.97190000000001</v>
      </c>
      <c r="E86" s="197">
        <v>1124.53</v>
      </c>
      <c r="F86" s="197" t="s">
        <v>118</v>
      </c>
      <c r="G86" s="197" t="s">
        <v>118</v>
      </c>
      <c r="H86" s="197" t="s">
        <v>118</v>
      </c>
      <c r="I86" s="197" t="s">
        <v>118</v>
      </c>
      <c r="J86" s="197" t="s">
        <v>118</v>
      </c>
      <c r="K86" s="197" t="s">
        <v>118</v>
      </c>
      <c r="L86" s="197">
        <v>536.68600000000004</v>
      </c>
      <c r="M86" s="197">
        <v>621.87</v>
      </c>
      <c r="N86" s="197" t="s">
        <v>118</v>
      </c>
      <c r="O86" s="197"/>
      <c r="P86" s="197" t="s">
        <v>118</v>
      </c>
      <c r="Q86" s="197" t="s">
        <v>118</v>
      </c>
      <c r="R86" s="197">
        <v>557.38</v>
      </c>
      <c r="S86" s="197" t="s">
        <v>118</v>
      </c>
      <c r="T86" s="197" t="s">
        <v>118</v>
      </c>
      <c r="U86" s="197" t="s">
        <v>118</v>
      </c>
      <c r="V86" s="197" t="s">
        <v>118</v>
      </c>
      <c r="W86" s="197" t="s">
        <v>118</v>
      </c>
      <c r="X86" s="197" t="s">
        <v>118</v>
      </c>
      <c r="Y86" s="197">
        <v>522.399</v>
      </c>
      <c r="Z86" s="197">
        <v>155919.69</v>
      </c>
      <c r="AA86" s="197" t="s">
        <v>118</v>
      </c>
      <c r="AB86" s="197" t="s">
        <v>118</v>
      </c>
      <c r="AC86" s="197" t="s">
        <v>118</v>
      </c>
      <c r="AD86" s="197" t="s">
        <v>118</v>
      </c>
      <c r="AE86" s="197" t="s">
        <v>118</v>
      </c>
      <c r="AF86" s="197">
        <v>427</v>
      </c>
      <c r="AG86" s="197" t="s">
        <v>118</v>
      </c>
      <c r="AH86" s="197" t="s">
        <v>118</v>
      </c>
      <c r="AI86" s="197">
        <v>391.05</v>
      </c>
      <c r="AJ86" s="197">
        <v>437.61</v>
      </c>
      <c r="AK86" s="197" t="s">
        <v>118</v>
      </c>
      <c r="AL86" s="197" t="s">
        <v>118</v>
      </c>
      <c r="AM86" s="197" t="s">
        <v>118</v>
      </c>
      <c r="AN86" s="197" t="s">
        <v>118</v>
      </c>
      <c r="AO86" s="122" t="s">
        <v>118</v>
      </c>
      <c r="AP86" s="128"/>
      <c r="AQ86" s="138">
        <v>566.26040853999984</v>
      </c>
      <c r="AR86" s="126">
        <v>3.0263474559612646E-2</v>
      </c>
    </row>
    <row r="87" spans="1:44" ht="20.100000000000001" customHeight="1" collapsed="1" thickBot="1">
      <c r="A87" s="119">
        <f t="shared" si="0"/>
        <v>41400</v>
      </c>
      <c r="B87" s="125">
        <f t="shared" si="1"/>
        <v>19</v>
      </c>
      <c r="C87" s="197" t="s">
        <v>118</v>
      </c>
      <c r="D87" s="197">
        <v>546.64080000000001</v>
      </c>
      <c r="E87" s="197">
        <v>1069.1200000000001</v>
      </c>
      <c r="F87" s="197" t="s">
        <v>118</v>
      </c>
      <c r="G87" s="197" t="s">
        <v>118</v>
      </c>
      <c r="H87" s="197" t="s">
        <v>118</v>
      </c>
      <c r="I87" s="197" t="s">
        <v>118</v>
      </c>
      <c r="J87" s="197" t="s">
        <v>118</v>
      </c>
      <c r="K87" s="197" t="s">
        <v>118</v>
      </c>
      <c r="L87" s="197">
        <v>515.21199999999999</v>
      </c>
      <c r="M87" s="197">
        <v>618.65</v>
      </c>
      <c r="N87" s="197" t="s">
        <v>118</v>
      </c>
      <c r="O87" s="197"/>
      <c r="P87" s="197" t="s">
        <v>118</v>
      </c>
      <c r="Q87" s="197" t="s">
        <v>118</v>
      </c>
      <c r="R87" s="197">
        <v>564.34</v>
      </c>
      <c r="S87" s="197" t="s">
        <v>118</v>
      </c>
      <c r="T87" s="197" t="s">
        <v>118</v>
      </c>
      <c r="U87" s="197" t="s">
        <v>118</v>
      </c>
      <c r="V87" s="197" t="s">
        <v>118</v>
      </c>
      <c r="W87" s="197" t="s">
        <v>118</v>
      </c>
      <c r="X87" s="197" t="s">
        <v>118</v>
      </c>
      <c r="Y87" s="197">
        <v>526.72630000000004</v>
      </c>
      <c r="Z87" s="197">
        <v>155126.16</v>
      </c>
      <c r="AA87" s="197" t="s">
        <v>118</v>
      </c>
      <c r="AB87" s="197" t="s">
        <v>118</v>
      </c>
      <c r="AC87" s="197" t="s">
        <v>118</v>
      </c>
      <c r="AD87" s="197" t="s">
        <v>118</v>
      </c>
      <c r="AE87" s="197" t="s">
        <v>118</v>
      </c>
      <c r="AF87" s="197">
        <v>397</v>
      </c>
      <c r="AG87" s="197" t="s">
        <v>118</v>
      </c>
      <c r="AH87" s="197" t="s">
        <v>118</v>
      </c>
      <c r="AI87" s="197">
        <v>418.98</v>
      </c>
      <c r="AJ87" s="197">
        <v>437.61</v>
      </c>
      <c r="AK87" s="197" t="s">
        <v>118</v>
      </c>
      <c r="AL87" s="197" t="s">
        <v>118</v>
      </c>
      <c r="AM87" s="197" t="s">
        <v>118</v>
      </c>
      <c r="AN87" s="197" t="s">
        <v>118</v>
      </c>
      <c r="AO87" s="122" t="s">
        <v>118</v>
      </c>
      <c r="AP87" s="127"/>
      <c r="AQ87" s="138">
        <v>555.03114782</v>
      </c>
      <c r="AR87" s="126">
        <v>-1.9830559492853284E-2</v>
      </c>
    </row>
    <row r="88" spans="1:44" ht="20.100000000000001" customHeight="1" thickBot="1">
      <c r="A88" s="119">
        <f t="shared" si="0"/>
        <v>41407</v>
      </c>
      <c r="B88" s="125">
        <f t="shared" si="1"/>
        <v>20</v>
      </c>
      <c r="C88" s="197" t="s">
        <v>118</v>
      </c>
      <c r="D88" s="197">
        <v>545.53120000000001</v>
      </c>
      <c r="E88" s="197">
        <v>1066.95</v>
      </c>
      <c r="F88" s="197" t="s">
        <v>118</v>
      </c>
      <c r="G88" s="197" t="s">
        <v>118</v>
      </c>
      <c r="H88" s="197" t="s">
        <v>118</v>
      </c>
      <c r="I88" s="197" t="s">
        <v>118</v>
      </c>
      <c r="J88" s="197" t="s">
        <v>118</v>
      </c>
      <c r="K88" s="197" t="s">
        <v>118</v>
      </c>
      <c r="L88" s="197">
        <v>495.762</v>
      </c>
      <c r="M88" s="197">
        <v>639.72</v>
      </c>
      <c r="N88" s="197" t="s">
        <v>118</v>
      </c>
      <c r="O88" s="197"/>
      <c r="P88" s="197" t="s">
        <v>118</v>
      </c>
      <c r="Q88" s="197" t="s">
        <v>118</v>
      </c>
      <c r="R88" s="197">
        <v>596.15</v>
      </c>
      <c r="S88" s="197" t="s">
        <v>118</v>
      </c>
      <c r="T88" s="197" t="s">
        <v>118</v>
      </c>
      <c r="U88" s="197" t="s">
        <v>118</v>
      </c>
      <c r="V88" s="197" t="s">
        <v>118</v>
      </c>
      <c r="W88" s="197" t="s">
        <v>118</v>
      </c>
      <c r="X88" s="197" t="s">
        <v>118</v>
      </c>
      <c r="Y88" s="197">
        <v>522.86520000000007</v>
      </c>
      <c r="Z88" s="197">
        <v>152821.56</v>
      </c>
      <c r="AA88" s="197" t="s">
        <v>118</v>
      </c>
      <c r="AB88" s="197" t="s">
        <v>118</v>
      </c>
      <c r="AC88" s="197" t="s">
        <v>118</v>
      </c>
      <c r="AD88" s="197" t="s">
        <v>118</v>
      </c>
      <c r="AE88" s="197" t="s">
        <v>118</v>
      </c>
      <c r="AF88" s="197">
        <v>397</v>
      </c>
      <c r="AG88" s="197" t="s">
        <v>118</v>
      </c>
      <c r="AH88" s="197" t="s">
        <v>118</v>
      </c>
      <c r="AI88" s="197">
        <v>401.97</v>
      </c>
      <c r="AJ88" s="197">
        <v>437.61</v>
      </c>
      <c r="AK88" s="197" t="s">
        <v>118</v>
      </c>
      <c r="AL88" s="197" t="s">
        <v>118</v>
      </c>
      <c r="AM88" s="197" t="s">
        <v>118</v>
      </c>
      <c r="AN88" s="197" t="s">
        <v>118</v>
      </c>
      <c r="AO88" s="122" t="s">
        <v>118</v>
      </c>
      <c r="AP88" s="128"/>
      <c r="AQ88" s="138">
        <v>560.59933508000006</v>
      </c>
      <c r="AR88" s="126">
        <v>1.0032206808339161E-2</v>
      </c>
    </row>
    <row r="89" spans="1:44" ht="20.100000000000001" customHeight="1" thickBot="1">
      <c r="A89" s="119">
        <f t="shared" si="0"/>
        <v>41414</v>
      </c>
      <c r="B89" s="125">
        <f t="shared" si="1"/>
        <v>21</v>
      </c>
      <c r="C89" s="197" t="s">
        <v>118</v>
      </c>
      <c r="D89" s="197">
        <v>546.04250000000002</v>
      </c>
      <c r="E89" s="197">
        <v>1067.95</v>
      </c>
      <c r="F89" s="197" t="s">
        <v>118</v>
      </c>
      <c r="G89" s="197" t="s">
        <v>118</v>
      </c>
      <c r="H89" s="197" t="s">
        <v>118</v>
      </c>
      <c r="I89" s="197" t="s">
        <v>118</v>
      </c>
      <c r="J89" s="197" t="s">
        <v>118</v>
      </c>
      <c r="K89" s="197" t="s">
        <v>118</v>
      </c>
      <c r="L89" s="197">
        <v>484.464</v>
      </c>
      <c r="M89" s="197">
        <v>652.75</v>
      </c>
      <c r="N89" s="197" t="s">
        <v>118</v>
      </c>
      <c r="O89" s="197"/>
      <c r="P89" s="197" t="s">
        <v>118</v>
      </c>
      <c r="Q89" s="197" t="s">
        <v>118</v>
      </c>
      <c r="R89" s="197">
        <v>590.94000000000005</v>
      </c>
      <c r="S89" s="197" t="s">
        <v>118</v>
      </c>
      <c r="T89" s="197" t="s">
        <v>118</v>
      </c>
      <c r="U89" s="197" t="s">
        <v>118</v>
      </c>
      <c r="V89" s="197" t="s">
        <v>118</v>
      </c>
      <c r="W89" s="197" t="s">
        <v>118</v>
      </c>
      <c r="X89" s="197" t="s">
        <v>118</v>
      </c>
      <c r="Y89" s="197">
        <v>519.13779999999997</v>
      </c>
      <c r="Z89" s="197">
        <v>150773.19</v>
      </c>
      <c r="AA89" s="197" t="s">
        <v>118</v>
      </c>
      <c r="AB89" s="197" t="s">
        <v>118</v>
      </c>
      <c r="AC89" s="197" t="s">
        <v>118</v>
      </c>
      <c r="AD89" s="197" t="s">
        <v>118</v>
      </c>
      <c r="AE89" s="197" t="s">
        <v>118</v>
      </c>
      <c r="AF89" s="197">
        <v>397</v>
      </c>
      <c r="AG89" s="197" t="s">
        <v>118</v>
      </c>
      <c r="AH89" s="197" t="s">
        <v>118</v>
      </c>
      <c r="AI89" s="197">
        <v>427.12</v>
      </c>
      <c r="AJ89" s="197">
        <v>437.61</v>
      </c>
      <c r="AK89" s="197" t="s">
        <v>118</v>
      </c>
      <c r="AL89" s="197" t="s">
        <v>118</v>
      </c>
      <c r="AM89" s="197" t="s">
        <v>118</v>
      </c>
      <c r="AN89" s="197" t="s">
        <v>118</v>
      </c>
      <c r="AO89" s="122" t="s">
        <v>118</v>
      </c>
      <c r="AP89" s="127"/>
      <c r="AQ89" s="138">
        <v>561.4520371399999</v>
      </c>
      <c r="AR89" s="126">
        <v>1.521054354939988E-3</v>
      </c>
    </row>
    <row r="90" spans="1:44" ht="20.100000000000001" customHeight="1" thickBot="1">
      <c r="A90" s="119">
        <f t="shared" si="0"/>
        <v>41421</v>
      </c>
      <c r="B90" s="125">
        <f t="shared" si="1"/>
        <v>22</v>
      </c>
      <c r="C90" s="197" t="s">
        <v>118</v>
      </c>
      <c r="D90" s="197">
        <v>545.53120000000001</v>
      </c>
      <c r="E90" s="197">
        <v>1066.95</v>
      </c>
      <c r="F90" s="197" t="s">
        <v>118</v>
      </c>
      <c r="G90" s="197" t="s">
        <v>118</v>
      </c>
      <c r="H90" s="197" t="s">
        <v>118</v>
      </c>
      <c r="I90" s="197" t="s">
        <v>118</v>
      </c>
      <c r="J90" s="197" t="s">
        <v>118</v>
      </c>
      <c r="K90" s="197" t="s">
        <v>118</v>
      </c>
      <c r="L90" s="197">
        <v>482.33600000000001</v>
      </c>
      <c r="M90" s="197">
        <v>665.9</v>
      </c>
      <c r="N90" s="197" t="s">
        <v>118</v>
      </c>
      <c r="O90" s="197"/>
      <c r="P90" s="197" t="s">
        <v>118</v>
      </c>
      <c r="Q90" s="197" t="s">
        <v>118</v>
      </c>
      <c r="R90" s="197">
        <v>571.05000000000007</v>
      </c>
      <c r="S90" s="197" t="s">
        <v>118</v>
      </c>
      <c r="T90" s="197" t="s">
        <v>118</v>
      </c>
      <c r="U90" s="197" t="s">
        <v>118</v>
      </c>
      <c r="V90" s="197" t="s">
        <v>118</v>
      </c>
      <c r="W90" s="197" t="s">
        <v>118</v>
      </c>
      <c r="X90" s="197" t="s">
        <v>118</v>
      </c>
      <c r="Y90" s="197">
        <v>513.73990000000003</v>
      </c>
      <c r="Z90" s="197">
        <v>149649.51</v>
      </c>
      <c r="AA90" s="197" t="s">
        <v>118</v>
      </c>
      <c r="AB90" s="197" t="s">
        <v>118</v>
      </c>
      <c r="AC90" s="197" t="s">
        <v>118</v>
      </c>
      <c r="AD90" s="197" t="s">
        <v>118</v>
      </c>
      <c r="AE90" s="197" t="s">
        <v>118</v>
      </c>
      <c r="AF90" s="197">
        <v>397</v>
      </c>
      <c r="AG90" s="197" t="s">
        <v>118</v>
      </c>
      <c r="AH90" s="197" t="s">
        <v>118</v>
      </c>
      <c r="AI90" s="197">
        <v>418.66</v>
      </c>
      <c r="AJ90" s="197">
        <v>394.92</v>
      </c>
      <c r="AK90" s="197" t="s">
        <v>118</v>
      </c>
      <c r="AL90" s="197" t="s">
        <v>118</v>
      </c>
      <c r="AM90" s="197" t="s">
        <v>118</v>
      </c>
      <c r="AN90" s="197" t="s">
        <v>118</v>
      </c>
      <c r="AO90" s="122" t="s">
        <v>118</v>
      </c>
      <c r="AP90" s="127"/>
      <c r="AQ90" s="138">
        <v>563.19235093999998</v>
      </c>
      <c r="AR90" s="126">
        <v>3.0996660175375279E-3</v>
      </c>
    </row>
    <row r="91" spans="1:44" ht="20.100000000000001" customHeight="1" thickBot="1">
      <c r="A91" s="119">
        <f t="shared" si="0"/>
        <v>41428</v>
      </c>
      <c r="B91" s="125">
        <f t="shared" si="1"/>
        <v>23</v>
      </c>
      <c r="C91" s="197" t="s">
        <v>118</v>
      </c>
      <c r="D91" s="197">
        <v>545.06079999999997</v>
      </c>
      <c r="E91" s="197">
        <v>1066.03</v>
      </c>
      <c r="F91" s="197" t="s">
        <v>118</v>
      </c>
      <c r="G91" s="197" t="s">
        <v>118</v>
      </c>
      <c r="H91" s="197" t="s">
        <v>118</v>
      </c>
      <c r="I91" s="197" t="s">
        <v>118</v>
      </c>
      <c r="J91" s="197" t="s">
        <v>118</v>
      </c>
      <c r="K91" s="197" t="s">
        <v>118</v>
      </c>
      <c r="L91" s="197">
        <v>479.45</v>
      </c>
      <c r="M91" s="197">
        <v>686.49</v>
      </c>
      <c r="N91" s="197" t="s">
        <v>118</v>
      </c>
      <c r="O91" s="197"/>
      <c r="P91" s="197" t="s">
        <v>118</v>
      </c>
      <c r="Q91" s="197" t="s">
        <v>118</v>
      </c>
      <c r="R91" s="197">
        <v>571.05000000000007</v>
      </c>
      <c r="S91" s="197" t="s">
        <v>118</v>
      </c>
      <c r="T91" s="197" t="s">
        <v>118</v>
      </c>
      <c r="U91" s="197" t="s">
        <v>118</v>
      </c>
      <c r="V91" s="197" t="s">
        <v>118</v>
      </c>
      <c r="W91" s="197" t="s">
        <v>118</v>
      </c>
      <c r="X91" s="197" t="s">
        <v>118</v>
      </c>
      <c r="Y91" s="197">
        <v>519.49480000000005</v>
      </c>
      <c r="Z91" s="197">
        <v>153363.76999999999</v>
      </c>
      <c r="AA91" s="197" t="s">
        <v>118</v>
      </c>
      <c r="AB91" s="197" t="s">
        <v>118</v>
      </c>
      <c r="AC91" s="197" t="s">
        <v>118</v>
      </c>
      <c r="AD91" s="197" t="s">
        <v>118</v>
      </c>
      <c r="AE91" s="197" t="s">
        <v>118</v>
      </c>
      <c r="AF91" s="197">
        <v>421</v>
      </c>
      <c r="AG91" s="197" t="s">
        <v>118</v>
      </c>
      <c r="AH91" s="197" t="s">
        <v>118</v>
      </c>
      <c r="AI91" s="197">
        <v>391.23</v>
      </c>
      <c r="AJ91" s="197">
        <v>402.93</v>
      </c>
      <c r="AK91" s="197" t="s">
        <v>118</v>
      </c>
      <c r="AL91" s="197" t="s">
        <v>118</v>
      </c>
      <c r="AM91" s="197" t="s">
        <v>118</v>
      </c>
      <c r="AN91" s="197" t="s">
        <v>118</v>
      </c>
      <c r="AO91" s="122" t="s">
        <v>118</v>
      </c>
      <c r="AP91" s="127"/>
      <c r="AQ91" s="138">
        <v>571.90297311999996</v>
      </c>
      <c r="AR91" s="126">
        <v>1.5466513643982216E-2</v>
      </c>
    </row>
    <row r="92" spans="1:44" ht="20.100000000000001" customHeight="1" thickBot="1">
      <c r="A92" s="119">
        <f t="shared" si="0"/>
        <v>41435</v>
      </c>
      <c r="B92" s="125">
        <f t="shared" si="1"/>
        <v>24</v>
      </c>
      <c r="C92" s="197" t="s">
        <v>118</v>
      </c>
      <c r="D92" s="197">
        <v>544.81540000000007</v>
      </c>
      <c r="E92" s="197">
        <v>1065.55</v>
      </c>
      <c r="F92" s="197" t="s">
        <v>118</v>
      </c>
      <c r="G92" s="197" t="s">
        <v>118</v>
      </c>
      <c r="H92" s="197" t="s">
        <v>118</v>
      </c>
      <c r="I92" s="197" t="s">
        <v>118</v>
      </c>
      <c r="J92" s="197" t="s">
        <v>118</v>
      </c>
      <c r="K92" s="197" t="s">
        <v>118</v>
      </c>
      <c r="L92" s="197">
        <v>477.32</v>
      </c>
      <c r="M92" s="197">
        <v>709.30000000000007</v>
      </c>
      <c r="N92" s="197" t="s">
        <v>118</v>
      </c>
      <c r="O92" s="197"/>
      <c r="P92" s="197" t="s">
        <v>118</v>
      </c>
      <c r="Q92" s="197" t="s">
        <v>118</v>
      </c>
      <c r="R92" s="197">
        <v>570.61</v>
      </c>
      <c r="S92" s="197" t="s">
        <v>118</v>
      </c>
      <c r="T92" s="197" t="s">
        <v>118</v>
      </c>
      <c r="U92" s="197" t="s">
        <v>118</v>
      </c>
      <c r="V92" s="197" t="s">
        <v>118</v>
      </c>
      <c r="W92" s="197" t="s">
        <v>118</v>
      </c>
      <c r="X92" s="197" t="s">
        <v>118</v>
      </c>
      <c r="Y92" s="197">
        <v>533.09649999999999</v>
      </c>
      <c r="Z92" s="197">
        <v>157392.93</v>
      </c>
      <c r="AA92" s="197" t="s">
        <v>118</v>
      </c>
      <c r="AB92" s="197" t="s">
        <v>118</v>
      </c>
      <c r="AC92" s="197" t="s">
        <v>118</v>
      </c>
      <c r="AD92" s="197" t="s">
        <v>118</v>
      </c>
      <c r="AE92" s="197" t="s">
        <v>118</v>
      </c>
      <c r="AF92" s="197">
        <v>421</v>
      </c>
      <c r="AG92" s="197" t="s">
        <v>118</v>
      </c>
      <c r="AH92" s="197" t="s">
        <v>118</v>
      </c>
      <c r="AI92" s="197">
        <v>419.62</v>
      </c>
      <c r="AJ92" s="197">
        <v>358.19</v>
      </c>
      <c r="AK92" s="197" t="s">
        <v>118</v>
      </c>
      <c r="AL92" s="197" t="s">
        <v>118</v>
      </c>
      <c r="AM92" s="197" t="s">
        <v>118</v>
      </c>
      <c r="AN92" s="197" t="s">
        <v>118</v>
      </c>
      <c r="AO92" s="122" t="s">
        <v>118</v>
      </c>
      <c r="AP92" s="127"/>
      <c r="AQ92" s="138">
        <v>580.19415214000003</v>
      </c>
      <c r="AR92" s="126">
        <v>1.4497527394844223E-2</v>
      </c>
    </row>
    <row r="93" spans="1:44" ht="20.100000000000001" customHeight="1" thickBot="1">
      <c r="A93" s="119">
        <f t="shared" si="0"/>
        <v>41442</v>
      </c>
      <c r="B93" s="125">
        <f t="shared" si="1"/>
        <v>25</v>
      </c>
      <c r="C93" s="197" t="s">
        <v>118</v>
      </c>
      <c r="D93" s="197">
        <v>562.2201</v>
      </c>
      <c r="E93" s="197">
        <v>1099.5899999999999</v>
      </c>
      <c r="F93" s="197" t="s">
        <v>118</v>
      </c>
      <c r="G93" s="197" t="s">
        <v>118</v>
      </c>
      <c r="H93" s="197" t="s">
        <v>118</v>
      </c>
      <c r="I93" s="197" t="s">
        <v>118</v>
      </c>
      <c r="J93" s="197" t="s">
        <v>118</v>
      </c>
      <c r="K93" s="197" t="s">
        <v>118</v>
      </c>
      <c r="L93" s="197">
        <v>477.99100000000004</v>
      </c>
      <c r="M93" s="197">
        <v>726.17</v>
      </c>
      <c r="N93" s="197" t="s">
        <v>118</v>
      </c>
      <c r="O93" s="197"/>
      <c r="P93" s="197" t="s">
        <v>118</v>
      </c>
      <c r="Q93" s="197" t="s">
        <v>118</v>
      </c>
      <c r="R93" s="197">
        <v>575.19000000000005</v>
      </c>
      <c r="S93" s="197" t="s">
        <v>118</v>
      </c>
      <c r="T93" s="197" t="s">
        <v>118</v>
      </c>
      <c r="U93" s="197" t="s">
        <v>118</v>
      </c>
      <c r="V93" s="197" t="s">
        <v>118</v>
      </c>
      <c r="W93" s="197" t="s">
        <v>118</v>
      </c>
      <c r="X93" s="197" t="s">
        <v>118</v>
      </c>
      <c r="Y93" s="197">
        <v>533.34990000000005</v>
      </c>
      <c r="Z93" s="197">
        <v>157426.61000000002</v>
      </c>
      <c r="AA93" s="197" t="s">
        <v>118</v>
      </c>
      <c r="AB93" s="197" t="s">
        <v>118</v>
      </c>
      <c r="AC93" s="197" t="s">
        <v>118</v>
      </c>
      <c r="AD93" s="197" t="s">
        <v>118</v>
      </c>
      <c r="AE93" s="197" t="s">
        <v>118</v>
      </c>
      <c r="AF93" s="197">
        <v>421</v>
      </c>
      <c r="AG93" s="197" t="s">
        <v>118</v>
      </c>
      <c r="AH93" s="197" t="s">
        <v>118</v>
      </c>
      <c r="AI93" s="197">
        <v>401.54</v>
      </c>
      <c r="AJ93" s="197">
        <v>358.05</v>
      </c>
      <c r="AK93" s="197" t="s">
        <v>118</v>
      </c>
      <c r="AL93" s="197" t="s">
        <v>118</v>
      </c>
      <c r="AM93" s="197" t="s">
        <v>118</v>
      </c>
      <c r="AN93" s="197" t="s">
        <v>118</v>
      </c>
      <c r="AO93" s="122" t="s">
        <v>118</v>
      </c>
      <c r="AP93" s="127"/>
      <c r="AQ93" s="138">
        <v>588.57935998000005</v>
      </c>
      <c r="AR93" s="126">
        <v>1.4452417021219244E-2</v>
      </c>
    </row>
    <row r="94" spans="1:44" ht="20.100000000000001" customHeight="1" thickBot="1">
      <c r="A94" s="119">
        <f t="shared" si="0"/>
        <v>41449</v>
      </c>
      <c r="B94" s="125">
        <f t="shared" si="1"/>
        <v>26</v>
      </c>
      <c r="C94" s="197" t="s">
        <v>118</v>
      </c>
      <c r="D94" s="197">
        <v>564.54140000000007</v>
      </c>
      <c r="E94" s="197">
        <v>1104.1300000000001</v>
      </c>
      <c r="F94" s="197" t="s">
        <v>118</v>
      </c>
      <c r="G94" s="197" t="s">
        <v>118</v>
      </c>
      <c r="H94" s="197" t="s">
        <v>118</v>
      </c>
      <c r="I94" s="197" t="s">
        <v>118</v>
      </c>
      <c r="J94" s="197" t="s">
        <v>118</v>
      </c>
      <c r="K94" s="197" t="s">
        <v>118</v>
      </c>
      <c r="L94" s="197">
        <v>480.03200000000004</v>
      </c>
      <c r="M94" s="197">
        <v>716.87</v>
      </c>
      <c r="N94" s="197" t="s">
        <v>118</v>
      </c>
      <c r="O94" s="197"/>
      <c r="P94" s="197" t="s">
        <v>118</v>
      </c>
      <c r="Q94" s="197" t="s">
        <v>118</v>
      </c>
      <c r="R94" s="197">
        <v>586.21</v>
      </c>
      <c r="S94" s="197" t="s">
        <v>118</v>
      </c>
      <c r="T94" s="197" t="s">
        <v>118</v>
      </c>
      <c r="U94" s="197" t="s">
        <v>118</v>
      </c>
      <c r="V94" s="197" t="s">
        <v>118</v>
      </c>
      <c r="W94" s="197" t="s">
        <v>118</v>
      </c>
      <c r="X94" s="197" t="s">
        <v>118</v>
      </c>
      <c r="Y94" s="197">
        <v>544.05010000000004</v>
      </c>
      <c r="Z94" s="197">
        <v>161477.97</v>
      </c>
      <c r="AA94" s="197" t="s">
        <v>118</v>
      </c>
      <c r="AB94" s="197" t="s">
        <v>118</v>
      </c>
      <c r="AC94" s="197" t="s">
        <v>118</v>
      </c>
      <c r="AD94" s="197" t="s">
        <v>118</v>
      </c>
      <c r="AE94" s="197" t="s">
        <v>118</v>
      </c>
      <c r="AF94" s="197">
        <v>421</v>
      </c>
      <c r="AG94" s="197" t="s">
        <v>118</v>
      </c>
      <c r="AH94" s="197" t="s">
        <v>118</v>
      </c>
      <c r="AI94" s="197">
        <v>408.45</v>
      </c>
      <c r="AJ94" s="197">
        <v>397.69</v>
      </c>
      <c r="AK94" s="197" t="s">
        <v>118</v>
      </c>
      <c r="AL94" s="197" t="s">
        <v>118</v>
      </c>
      <c r="AM94" s="197" t="s">
        <v>118</v>
      </c>
      <c r="AN94" s="197" t="s">
        <v>118</v>
      </c>
      <c r="AO94" s="122" t="s">
        <v>118</v>
      </c>
      <c r="AP94" s="127"/>
      <c r="AQ94" s="138">
        <v>587.32881141999997</v>
      </c>
      <c r="AR94" s="126">
        <v>-2.1246897955147226E-3</v>
      </c>
    </row>
    <row r="95" spans="1:44" ht="20.100000000000001" customHeight="1" thickBot="1">
      <c r="A95" s="119">
        <f t="shared" si="0"/>
        <v>41456</v>
      </c>
      <c r="B95" s="125">
        <f t="shared" si="1"/>
        <v>27</v>
      </c>
      <c r="C95" s="197" t="s">
        <v>118</v>
      </c>
      <c r="D95" s="197">
        <v>566.09570000000008</v>
      </c>
      <c r="E95" s="197">
        <v>1107.17</v>
      </c>
      <c r="F95" s="197" t="s">
        <v>118</v>
      </c>
      <c r="G95" s="197" t="s">
        <v>118</v>
      </c>
      <c r="H95" s="197" t="s">
        <v>118</v>
      </c>
      <c r="I95" s="197" t="s">
        <v>118</v>
      </c>
      <c r="J95" s="197" t="s">
        <v>118</v>
      </c>
      <c r="K95" s="197" t="s">
        <v>118</v>
      </c>
      <c r="L95" s="197">
        <v>489.37200000000001</v>
      </c>
      <c r="M95" s="197">
        <v>738.89</v>
      </c>
      <c r="N95" s="197" t="s">
        <v>118</v>
      </c>
      <c r="O95" s="197">
        <v>658.17550000000006</v>
      </c>
      <c r="P95" s="197">
        <v>4918</v>
      </c>
      <c r="Q95" s="197" t="s">
        <v>118</v>
      </c>
      <c r="R95" s="197">
        <v>588.16</v>
      </c>
      <c r="S95" s="197" t="s">
        <v>118</v>
      </c>
      <c r="T95" s="197" t="s">
        <v>118</v>
      </c>
      <c r="U95" s="197" t="s">
        <v>118</v>
      </c>
      <c r="V95" s="197" t="s">
        <v>118</v>
      </c>
      <c r="W95" s="197" t="s">
        <v>118</v>
      </c>
      <c r="X95" s="197" t="s">
        <v>118</v>
      </c>
      <c r="Y95" s="197">
        <v>554.61210000000005</v>
      </c>
      <c r="Z95" s="197">
        <v>163414.88</v>
      </c>
      <c r="AA95" s="197" t="s">
        <v>118</v>
      </c>
      <c r="AB95" s="197" t="s">
        <v>118</v>
      </c>
      <c r="AC95" s="197" t="s">
        <v>118</v>
      </c>
      <c r="AD95" s="197" t="s">
        <v>118</v>
      </c>
      <c r="AE95" s="197" t="s">
        <v>118</v>
      </c>
      <c r="AF95" s="197">
        <v>409</v>
      </c>
      <c r="AG95" s="197" t="s">
        <v>118</v>
      </c>
      <c r="AH95" s="197" t="s">
        <v>118</v>
      </c>
      <c r="AI95" s="197">
        <v>419.07</v>
      </c>
      <c r="AJ95" s="197">
        <v>397.69</v>
      </c>
      <c r="AK95" s="197" t="s">
        <v>118</v>
      </c>
      <c r="AL95" s="197" t="s">
        <v>118</v>
      </c>
      <c r="AM95" s="197" t="s">
        <v>118</v>
      </c>
      <c r="AN95" s="197" t="s">
        <v>118</v>
      </c>
      <c r="AO95" s="122" t="s">
        <v>118</v>
      </c>
      <c r="AP95" s="127"/>
      <c r="AQ95" s="112">
        <v>598.01152786861473</v>
      </c>
      <c r="AR95" s="126">
        <v>1.8188647042168604E-2</v>
      </c>
    </row>
    <row r="96" spans="1:44" ht="20.100000000000001" customHeight="1" thickBot="1">
      <c r="A96" s="119">
        <f t="shared" si="0"/>
        <v>41463</v>
      </c>
      <c r="B96" s="125">
        <f t="shared" si="1"/>
        <v>28</v>
      </c>
      <c r="C96" s="197" t="s">
        <v>118</v>
      </c>
      <c r="D96" s="197">
        <v>566.09570000000008</v>
      </c>
      <c r="E96" s="197">
        <v>1107.17</v>
      </c>
      <c r="F96" s="197" t="s">
        <v>118</v>
      </c>
      <c r="G96" s="197" t="s">
        <v>118</v>
      </c>
      <c r="H96" s="197" t="s">
        <v>118</v>
      </c>
      <c r="I96" s="197" t="s">
        <v>118</v>
      </c>
      <c r="J96" s="197" t="s">
        <v>118</v>
      </c>
      <c r="K96" s="197" t="s">
        <v>118</v>
      </c>
      <c r="L96" s="197">
        <v>501.69600000000003</v>
      </c>
      <c r="M96" s="197">
        <v>757.28</v>
      </c>
      <c r="N96" s="197" t="s">
        <v>118</v>
      </c>
      <c r="O96" s="197">
        <v>568.3777</v>
      </c>
      <c r="P96" s="197">
        <v>4278</v>
      </c>
      <c r="Q96" s="197" t="s">
        <v>118</v>
      </c>
      <c r="R96" s="197">
        <v>587.41</v>
      </c>
      <c r="S96" s="197" t="s">
        <v>118</v>
      </c>
      <c r="T96" s="197" t="s">
        <v>118</v>
      </c>
      <c r="U96" s="197" t="s">
        <v>118</v>
      </c>
      <c r="V96" s="197" t="s">
        <v>118</v>
      </c>
      <c r="W96" s="197" t="s">
        <v>118</v>
      </c>
      <c r="X96" s="197" t="s">
        <v>118</v>
      </c>
      <c r="Y96" s="197">
        <v>552.88930000000005</v>
      </c>
      <c r="Z96" s="197">
        <v>162263.54</v>
      </c>
      <c r="AA96" s="197" t="s">
        <v>118</v>
      </c>
      <c r="AB96" s="197" t="s">
        <v>118</v>
      </c>
      <c r="AC96" s="197" t="s">
        <v>118</v>
      </c>
      <c r="AD96" s="197" t="s">
        <v>118</v>
      </c>
      <c r="AE96" s="197" t="s">
        <v>118</v>
      </c>
      <c r="AF96" s="197">
        <v>409</v>
      </c>
      <c r="AG96" s="197" t="s">
        <v>118</v>
      </c>
      <c r="AH96" s="197" t="s">
        <v>118</v>
      </c>
      <c r="AI96" s="197">
        <v>420</v>
      </c>
      <c r="AJ96" s="197">
        <v>394.77</v>
      </c>
      <c r="AK96" s="197" t="s">
        <v>118</v>
      </c>
      <c r="AL96" s="197" t="s">
        <v>118</v>
      </c>
      <c r="AM96" s="197" t="s">
        <v>118</v>
      </c>
      <c r="AN96" s="197" t="s">
        <v>118</v>
      </c>
      <c r="AO96" s="122" t="s">
        <v>118</v>
      </c>
      <c r="AP96" s="127"/>
      <c r="AQ96" s="112">
        <v>608.10408673672976</v>
      </c>
      <c r="AR96" s="126">
        <v>1.6876863401088738E-2</v>
      </c>
    </row>
    <row r="97" spans="1:44" ht="20.100000000000001" customHeight="1" thickBot="1">
      <c r="A97" s="119">
        <f t="shared" si="0"/>
        <v>41470</v>
      </c>
      <c r="B97" s="125">
        <f t="shared" si="1"/>
        <v>29</v>
      </c>
      <c r="C97" s="197" t="s">
        <v>118</v>
      </c>
      <c r="D97" s="197">
        <v>567.61940000000004</v>
      </c>
      <c r="E97" s="197">
        <v>1110.1500000000001</v>
      </c>
      <c r="F97" s="197" t="s">
        <v>118</v>
      </c>
      <c r="G97" s="197" t="s">
        <v>118</v>
      </c>
      <c r="H97" s="197" t="s">
        <v>118</v>
      </c>
      <c r="I97" s="197" t="s">
        <v>118</v>
      </c>
      <c r="J97" s="197" t="s">
        <v>118</v>
      </c>
      <c r="K97" s="197" t="s">
        <v>118</v>
      </c>
      <c r="L97" s="197">
        <v>517.31400000000008</v>
      </c>
      <c r="M97" s="197">
        <v>749.94</v>
      </c>
      <c r="N97" s="197" t="s">
        <v>118</v>
      </c>
      <c r="O97" s="197">
        <v>610.53970000000004</v>
      </c>
      <c r="P97" s="197">
        <v>4592</v>
      </c>
      <c r="Q97" s="197" t="s">
        <v>118</v>
      </c>
      <c r="R97" s="197">
        <v>584.93000000000006</v>
      </c>
      <c r="S97" s="197" t="s">
        <v>118</v>
      </c>
      <c r="T97" s="197" t="s">
        <v>118</v>
      </c>
      <c r="U97" s="197" t="s">
        <v>118</v>
      </c>
      <c r="V97" s="197" t="s">
        <v>118</v>
      </c>
      <c r="W97" s="197" t="s">
        <v>118</v>
      </c>
      <c r="X97" s="197" t="s">
        <v>118</v>
      </c>
      <c r="Y97" s="197">
        <v>571.91740000000004</v>
      </c>
      <c r="Z97" s="197">
        <v>168095.52</v>
      </c>
      <c r="AA97" s="197" t="s">
        <v>118</v>
      </c>
      <c r="AB97" s="197" t="s">
        <v>118</v>
      </c>
      <c r="AC97" s="197" t="s">
        <v>118</v>
      </c>
      <c r="AD97" s="197" t="s">
        <v>118</v>
      </c>
      <c r="AE97" s="197" t="s">
        <v>118</v>
      </c>
      <c r="AF97" s="197">
        <v>409</v>
      </c>
      <c r="AG97" s="197" t="s">
        <v>118</v>
      </c>
      <c r="AH97" s="197" t="s">
        <v>118</v>
      </c>
      <c r="AI97" s="197">
        <v>402.06</v>
      </c>
      <c r="AJ97" s="197">
        <v>394.77</v>
      </c>
      <c r="AK97" s="197" t="s">
        <v>118</v>
      </c>
      <c r="AL97" s="197" t="s">
        <v>118</v>
      </c>
      <c r="AM97" s="197" t="s">
        <v>118</v>
      </c>
      <c r="AN97" s="197" t="s">
        <v>118</v>
      </c>
      <c r="AO97" s="122" t="s">
        <v>118</v>
      </c>
      <c r="AP97" s="127"/>
      <c r="AQ97" s="112">
        <v>610.96283699399896</v>
      </c>
      <c r="AR97" s="126">
        <v>4.7010870665418203E-3</v>
      </c>
    </row>
    <row r="98" spans="1:44" ht="20.100000000000001" customHeight="1" thickBot="1">
      <c r="A98" s="119">
        <f t="shared" si="0"/>
        <v>41477</v>
      </c>
      <c r="B98" s="125">
        <f t="shared" si="1"/>
        <v>30</v>
      </c>
      <c r="C98" s="197" t="s">
        <v>118</v>
      </c>
      <c r="D98" s="197">
        <v>569.26580000000001</v>
      </c>
      <c r="E98" s="197">
        <v>1113.3700000000001</v>
      </c>
      <c r="F98" s="197" t="s">
        <v>118</v>
      </c>
      <c r="G98" s="197" t="s">
        <v>118</v>
      </c>
      <c r="H98" s="197" t="s">
        <v>118</v>
      </c>
      <c r="I98" s="197" t="s">
        <v>118</v>
      </c>
      <c r="J98" s="197" t="s">
        <v>118</v>
      </c>
      <c r="K98" s="197" t="s">
        <v>118</v>
      </c>
      <c r="L98" s="197">
        <v>523.68799999999999</v>
      </c>
      <c r="M98" s="197">
        <v>753.02</v>
      </c>
      <c r="N98" s="197" t="s">
        <v>118</v>
      </c>
      <c r="O98" s="197">
        <v>546.01930000000004</v>
      </c>
      <c r="P98" s="197">
        <v>4098</v>
      </c>
      <c r="Q98" s="197" t="s">
        <v>118</v>
      </c>
      <c r="R98" s="197">
        <v>581.69000000000005</v>
      </c>
      <c r="S98" s="197" t="s">
        <v>118</v>
      </c>
      <c r="T98" s="197" t="s">
        <v>118</v>
      </c>
      <c r="U98" s="197" t="s">
        <v>118</v>
      </c>
      <c r="V98" s="197" t="s">
        <v>118</v>
      </c>
      <c r="W98" s="197" t="s">
        <v>118</v>
      </c>
      <c r="X98" s="197" t="s">
        <v>118</v>
      </c>
      <c r="Y98" s="197">
        <v>613.53710000000001</v>
      </c>
      <c r="Z98" s="197">
        <v>181388.73</v>
      </c>
      <c r="AA98" s="197" t="s">
        <v>118</v>
      </c>
      <c r="AB98" s="197" t="s">
        <v>118</v>
      </c>
      <c r="AC98" s="197" t="s">
        <v>118</v>
      </c>
      <c r="AD98" s="197" t="s">
        <v>118</v>
      </c>
      <c r="AE98" s="197" t="s">
        <v>118</v>
      </c>
      <c r="AF98" s="197">
        <v>423</v>
      </c>
      <c r="AG98" s="197" t="s">
        <v>118</v>
      </c>
      <c r="AH98" s="197" t="s">
        <v>118</v>
      </c>
      <c r="AI98" s="197">
        <v>436.44</v>
      </c>
      <c r="AJ98" s="197">
        <v>394.77</v>
      </c>
      <c r="AK98" s="197" t="s">
        <v>118</v>
      </c>
      <c r="AL98" s="197" t="s">
        <v>118</v>
      </c>
      <c r="AM98" s="197" t="s">
        <v>118</v>
      </c>
      <c r="AN98" s="197" t="s">
        <v>118</v>
      </c>
      <c r="AO98" s="122" t="s">
        <v>118</v>
      </c>
      <c r="AP98" s="127"/>
      <c r="AQ98" s="112">
        <v>614.53773631959132</v>
      </c>
      <c r="AR98" s="126">
        <v>5.8512549522344859E-3</v>
      </c>
    </row>
    <row r="99" spans="1:44" ht="20.100000000000001" customHeight="1" thickBot="1">
      <c r="A99" s="119">
        <f t="shared" ref="A99:A115" si="2">A98+7</f>
        <v>41484</v>
      </c>
      <c r="B99" s="125">
        <f t="shared" ref="B99:B115" si="3">B98+1</f>
        <v>31</v>
      </c>
      <c r="C99" s="197" t="s">
        <v>118</v>
      </c>
      <c r="D99" s="197">
        <v>570.10430000000008</v>
      </c>
      <c r="E99" s="197">
        <v>1115.01</v>
      </c>
      <c r="F99" s="197" t="s">
        <v>118</v>
      </c>
      <c r="G99" s="197" t="s">
        <v>118</v>
      </c>
      <c r="H99" s="197" t="s">
        <v>118</v>
      </c>
      <c r="I99" s="197" t="s">
        <v>118</v>
      </c>
      <c r="J99" s="197" t="s">
        <v>118</v>
      </c>
      <c r="K99" s="197" t="s">
        <v>118</v>
      </c>
      <c r="L99" s="197">
        <v>526.97199999999998</v>
      </c>
      <c r="M99" s="197">
        <v>760.7</v>
      </c>
      <c r="N99" s="197" t="s">
        <v>118</v>
      </c>
      <c r="O99" s="197">
        <v>596.10149999999999</v>
      </c>
      <c r="P99" s="197">
        <v>4478</v>
      </c>
      <c r="Q99" s="197" t="s">
        <v>118</v>
      </c>
      <c r="R99" s="197">
        <v>626.45000000000005</v>
      </c>
      <c r="S99" s="197" t="s">
        <v>118</v>
      </c>
      <c r="T99" s="197" t="s">
        <v>118</v>
      </c>
      <c r="U99" s="197" t="s">
        <v>118</v>
      </c>
      <c r="V99" s="197" t="s">
        <v>118</v>
      </c>
      <c r="W99" s="197" t="s">
        <v>118</v>
      </c>
      <c r="X99" s="197" t="s">
        <v>118</v>
      </c>
      <c r="Y99" s="197">
        <v>611.62720000000002</v>
      </c>
      <c r="Z99" s="197">
        <v>182836.34</v>
      </c>
      <c r="AA99" s="197" t="s">
        <v>118</v>
      </c>
      <c r="AB99" s="197" t="s">
        <v>118</v>
      </c>
      <c r="AC99" s="197" t="s">
        <v>118</v>
      </c>
      <c r="AD99" s="197" t="s">
        <v>118</v>
      </c>
      <c r="AE99" s="197" t="s">
        <v>118</v>
      </c>
      <c r="AF99" s="197">
        <v>429</v>
      </c>
      <c r="AG99" s="197" t="s">
        <v>118</v>
      </c>
      <c r="AH99" s="197" t="s">
        <v>118</v>
      </c>
      <c r="AI99" s="197">
        <v>418.82</v>
      </c>
      <c r="AJ99" s="197">
        <v>394.77</v>
      </c>
      <c r="AK99" s="197" t="s">
        <v>118</v>
      </c>
      <c r="AL99" s="197" t="s">
        <v>118</v>
      </c>
      <c r="AM99" s="197" t="s">
        <v>118</v>
      </c>
      <c r="AN99" s="197" t="s">
        <v>118</v>
      </c>
      <c r="AO99" s="122" t="s">
        <v>118</v>
      </c>
      <c r="AP99" s="127"/>
      <c r="AQ99" s="112">
        <v>625.32081473264986</v>
      </c>
      <c r="AR99" s="126">
        <v>1.7546649743004128E-2</v>
      </c>
    </row>
    <row r="100" spans="1:44" ht="20.100000000000001" customHeight="1" thickBot="1">
      <c r="A100" s="119">
        <f t="shared" si="2"/>
        <v>41491</v>
      </c>
      <c r="B100" s="125">
        <f t="shared" si="3"/>
        <v>32</v>
      </c>
      <c r="C100" s="197" t="s">
        <v>118</v>
      </c>
      <c r="D100" s="197">
        <v>574.97190000000001</v>
      </c>
      <c r="E100" s="197">
        <v>1124.53</v>
      </c>
      <c r="F100" s="197" t="s">
        <v>118</v>
      </c>
      <c r="G100" s="197" t="s">
        <v>118</v>
      </c>
      <c r="H100" s="197" t="s">
        <v>118</v>
      </c>
      <c r="I100" s="197" t="s">
        <v>118</v>
      </c>
      <c r="J100" s="197" t="s">
        <v>118</v>
      </c>
      <c r="K100" s="197" t="s">
        <v>118</v>
      </c>
      <c r="L100" s="197">
        <v>545.83800000000008</v>
      </c>
      <c r="M100" s="197">
        <v>760.85</v>
      </c>
      <c r="N100" s="197" t="s">
        <v>118</v>
      </c>
      <c r="O100" s="197">
        <v>597.11990000000003</v>
      </c>
      <c r="P100" s="197">
        <v>4486</v>
      </c>
      <c r="Q100" s="197" t="s">
        <v>118</v>
      </c>
      <c r="R100" s="197">
        <v>626.45000000000005</v>
      </c>
      <c r="S100" s="197" t="s">
        <v>118</v>
      </c>
      <c r="T100" s="197" t="s">
        <v>118</v>
      </c>
      <c r="U100" s="197" t="s">
        <v>118</v>
      </c>
      <c r="V100" s="197" t="s">
        <v>118</v>
      </c>
      <c r="W100" s="197" t="s">
        <v>118</v>
      </c>
      <c r="X100" s="197" t="s">
        <v>118</v>
      </c>
      <c r="Y100" s="197">
        <v>618.79910000000007</v>
      </c>
      <c r="Z100" s="197">
        <v>185087.24</v>
      </c>
      <c r="AA100" s="197" t="s">
        <v>118</v>
      </c>
      <c r="AB100" s="197" t="s">
        <v>118</v>
      </c>
      <c r="AC100" s="197" t="s">
        <v>118</v>
      </c>
      <c r="AD100" s="197" t="s">
        <v>118</v>
      </c>
      <c r="AE100" s="197" t="s">
        <v>118</v>
      </c>
      <c r="AF100" s="197">
        <v>429</v>
      </c>
      <c r="AG100" s="197" t="s">
        <v>118</v>
      </c>
      <c r="AH100" s="197" t="s">
        <v>118</v>
      </c>
      <c r="AI100" s="197">
        <v>404.62</v>
      </c>
      <c r="AJ100" s="197">
        <v>470.25</v>
      </c>
      <c r="AK100" s="197" t="s">
        <v>118</v>
      </c>
      <c r="AL100" s="197" t="s">
        <v>118</v>
      </c>
      <c r="AM100" s="197" t="s">
        <v>118</v>
      </c>
      <c r="AN100" s="197" t="s">
        <v>118</v>
      </c>
      <c r="AO100" s="122" t="s">
        <v>118</v>
      </c>
      <c r="AP100" s="127"/>
      <c r="AQ100" s="112">
        <v>632.35926955803438</v>
      </c>
      <c r="AR100" s="126">
        <v>1.1255750103878581E-2</v>
      </c>
    </row>
    <row r="101" spans="1:44" ht="20.100000000000001" customHeight="1" thickBot="1">
      <c r="A101" s="119">
        <f t="shared" si="2"/>
        <v>41498</v>
      </c>
      <c r="B101" s="125">
        <f t="shared" si="3"/>
        <v>33</v>
      </c>
      <c r="C101" s="197" t="s">
        <v>118</v>
      </c>
      <c r="D101" s="197">
        <v>574.97190000000001</v>
      </c>
      <c r="E101" s="197">
        <v>1124.53</v>
      </c>
      <c r="F101" s="197" t="s">
        <v>118</v>
      </c>
      <c r="G101" s="197" t="s">
        <v>118</v>
      </c>
      <c r="H101" s="197" t="s">
        <v>118</v>
      </c>
      <c r="I101" s="197" t="s">
        <v>118</v>
      </c>
      <c r="J101" s="197" t="s">
        <v>118</v>
      </c>
      <c r="K101" s="197" t="s">
        <v>118</v>
      </c>
      <c r="L101" s="197">
        <v>553.06000000000006</v>
      </c>
      <c r="M101" s="197">
        <v>755.73</v>
      </c>
      <c r="N101" s="197" t="s">
        <v>118</v>
      </c>
      <c r="O101" s="197">
        <v>572.29129999999998</v>
      </c>
      <c r="P101" s="197">
        <v>4313</v>
      </c>
      <c r="Q101" s="197" t="s">
        <v>118</v>
      </c>
      <c r="R101" s="197">
        <v>627.14</v>
      </c>
      <c r="S101" s="197" t="s">
        <v>118</v>
      </c>
      <c r="T101" s="197" t="s">
        <v>118</v>
      </c>
      <c r="U101" s="197" t="s">
        <v>118</v>
      </c>
      <c r="V101" s="197" t="s">
        <v>118</v>
      </c>
      <c r="W101" s="197" t="s">
        <v>118</v>
      </c>
      <c r="X101" s="197" t="s">
        <v>118</v>
      </c>
      <c r="Y101" s="197">
        <v>617.87990000000002</v>
      </c>
      <c r="Z101" s="197">
        <v>184715.19</v>
      </c>
      <c r="AA101" s="197" t="s">
        <v>118</v>
      </c>
      <c r="AB101" s="197" t="s">
        <v>118</v>
      </c>
      <c r="AC101" s="197" t="s">
        <v>118</v>
      </c>
      <c r="AD101" s="197" t="s">
        <v>118</v>
      </c>
      <c r="AE101" s="197" t="s">
        <v>118</v>
      </c>
      <c r="AF101" s="197">
        <v>429</v>
      </c>
      <c r="AG101" s="197" t="s">
        <v>118</v>
      </c>
      <c r="AH101" s="197" t="s">
        <v>118</v>
      </c>
      <c r="AI101" s="197">
        <v>399.56</v>
      </c>
      <c r="AJ101" s="197">
        <v>496.77000000000004</v>
      </c>
      <c r="AK101" s="197" t="s">
        <v>118</v>
      </c>
      <c r="AL101" s="197" t="s">
        <v>118</v>
      </c>
      <c r="AM101" s="197" t="s">
        <v>118</v>
      </c>
      <c r="AN101" s="197" t="s">
        <v>118</v>
      </c>
      <c r="AO101" s="122" t="s">
        <v>118</v>
      </c>
      <c r="AP101" s="127"/>
      <c r="AQ101" s="112">
        <v>632.67521539218205</v>
      </c>
      <c r="AR101" s="126">
        <v>4.996302724691315E-4</v>
      </c>
    </row>
    <row r="102" spans="1:44" ht="20.100000000000001" customHeight="1" thickBot="1">
      <c r="A102" s="119">
        <f t="shared" si="2"/>
        <v>41505</v>
      </c>
      <c r="B102" s="125">
        <f t="shared" si="3"/>
        <v>34</v>
      </c>
      <c r="C102" s="197" t="s">
        <v>118</v>
      </c>
      <c r="D102" s="197">
        <v>574.97190000000001</v>
      </c>
      <c r="E102" s="197">
        <v>1124.53</v>
      </c>
      <c r="F102" s="197" t="s">
        <v>118</v>
      </c>
      <c r="G102" s="197" t="s">
        <v>118</v>
      </c>
      <c r="H102" s="197" t="s">
        <v>118</v>
      </c>
      <c r="I102" s="197" t="s">
        <v>118</v>
      </c>
      <c r="J102" s="197" t="s">
        <v>118</v>
      </c>
      <c r="K102" s="197" t="s">
        <v>118</v>
      </c>
      <c r="L102" s="197">
        <v>545.93200000000002</v>
      </c>
      <c r="M102" s="197">
        <v>770.09</v>
      </c>
      <c r="N102" s="197" t="s">
        <v>118</v>
      </c>
      <c r="O102" s="197">
        <v>576.06349999999998</v>
      </c>
      <c r="P102" s="197">
        <v>4347</v>
      </c>
      <c r="Q102" s="197" t="s">
        <v>118</v>
      </c>
      <c r="R102" s="197">
        <v>624.86</v>
      </c>
      <c r="S102" s="197" t="s">
        <v>118</v>
      </c>
      <c r="T102" s="197" t="s">
        <v>118</v>
      </c>
      <c r="U102" s="197" t="s">
        <v>118</v>
      </c>
      <c r="V102" s="197" t="s">
        <v>118</v>
      </c>
      <c r="W102" s="197" t="s">
        <v>118</v>
      </c>
      <c r="X102" s="197" t="s">
        <v>118</v>
      </c>
      <c r="Y102" s="197">
        <v>632.12599999999998</v>
      </c>
      <c r="Z102" s="197">
        <v>189396.68</v>
      </c>
      <c r="AA102" s="197" t="s">
        <v>118</v>
      </c>
      <c r="AB102" s="197" t="s">
        <v>118</v>
      </c>
      <c r="AC102" s="197" t="s">
        <v>118</v>
      </c>
      <c r="AD102" s="197" t="s">
        <v>118</v>
      </c>
      <c r="AE102" s="197" t="s">
        <v>118</v>
      </c>
      <c r="AF102" s="197">
        <v>429</v>
      </c>
      <c r="AG102" s="197" t="s">
        <v>118</v>
      </c>
      <c r="AH102" s="197" t="s">
        <v>118</v>
      </c>
      <c r="AI102" s="197">
        <v>414.5</v>
      </c>
      <c r="AJ102" s="197">
        <v>496.77000000000004</v>
      </c>
      <c r="AK102" s="197" t="s">
        <v>118</v>
      </c>
      <c r="AL102" s="197" t="s">
        <v>118</v>
      </c>
      <c r="AM102" s="197" t="s">
        <v>118</v>
      </c>
      <c r="AN102" s="197" t="s">
        <v>118</v>
      </c>
      <c r="AO102" s="122" t="s">
        <v>118</v>
      </c>
      <c r="AP102" s="127"/>
      <c r="AQ102" s="112">
        <v>635.73033304355067</v>
      </c>
      <c r="AR102" s="126">
        <v>4.8288878354034726E-3</v>
      </c>
    </row>
    <row r="103" spans="1:44" ht="20.100000000000001" customHeight="1" thickBot="1">
      <c r="A103" s="119">
        <f t="shared" si="2"/>
        <v>41512</v>
      </c>
      <c r="B103" s="125">
        <f t="shared" si="3"/>
        <v>35</v>
      </c>
      <c r="C103" s="197" t="s">
        <v>118</v>
      </c>
      <c r="D103" s="197">
        <v>574.97190000000001</v>
      </c>
      <c r="E103" s="197">
        <v>1124.53</v>
      </c>
      <c r="F103" s="197" t="s">
        <v>118</v>
      </c>
      <c r="G103" s="197" t="s">
        <v>118</v>
      </c>
      <c r="H103" s="197" t="s">
        <v>118</v>
      </c>
      <c r="I103" s="197" t="s">
        <v>118</v>
      </c>
      <c r="J103" s="197" t="s">
        <v>118</v>
      </c>
      <c r="K103" s="197" t="s">
        <v>118</v>
      </c>
      <c r="L103" s="197">
        <v>559</v>
      </c>
      <c r="M103" s="197">
        <v>764.18000000000006</v>
      </c>
      <c r="N103" s="197" t="s">
        <v>118</v>
      </c>
      <c r="O103" s="197">
        <v>603.03660000000002</v>
      </c>
      <c r="P103" s="197">
        <v>4559</v>
      </c>
      <c r="Q103" s="197" t="s">
        <v>118</v>
      </c>
      <c r="R103" s="197">
        <v>679.33</v>
      </c>
      <c r="S103" s="197" t="s">
        <v>118</v>
      </c>
      <c r="T103" s="197" t="s">
        <v>118</v>
      </c>
      <c r="U103" s="197" t="s">
        <v>118</v>
      </c>
      <c r="V103" s="197" t="s">
        <v>118</v>
      </c>
      <c r="W103" s="197" t="s">
        <v>118</v>
      </c>
      <c r="X103" s="197" t="s">
        <v>118</v>
      </c>
      <c r="Y103" s="197">
        <v>610.97990000000004</v>
      </c>
      <c r="Z103" s="197">
        <v>183463.30000000002</v>
      </c>
      <c r="AA103" s="197" t="s">
        <v>118</v>
      </c>
      <c r="AB103" s="197" t="s">
        <v>118</v>
      </c>
      <c r="AC103" s="197" t="s">
        <v>118</v>
      </c>
      <c r="AD103" s="197" t="s">
        <v>118</v>
      </c>
      <c r="AE103" s="197" t="s">
        <v>118</v>
      </c>
      <c r="AF103" s="197">
        <v>429</v>
      </c>
      <c r="AG103" s="197" t="s">
        <v>118</v>
      </c>
      <c r="AH103" s="197" t="s">
        <v>118</v>
      </c>
      <c r="AI103" s="197">
        <v>414.17</v>
      </c>
      <c r="AJ103" s="197">
        <v>459.03000000000003</v>
      </c>
      <c r="AK103" s="197" t="s">
        <v>118</v>
      </c>
      <c r="AL103" s="197" t="s">
        <v>118</v>
      </c>
      <c r="AM103" s="197" t="s">
        <v>118</v>
      </c>
      <c r="AN103" s="197" t="s">
        <v>118</v>
      </c>
      <c r="AO103" s="122" t="s">
        <v>118</v>
      </c>
      <c r="AP103" s="127"/>
      <c r="AQ103" s="112">
        <v>644.90395952701124</v>
      </c>
      <c r="AR103" s="126">
        <v>1.4430059424004327E-2</v>
      </c>
    </row>
    <row r="104" spans="1:44" ht="20.100000000000001" customHeight="1" thickBot="1">
      <c r="A104" s="119">
        <f t="shared" si="2"/>
        <v>41519</v>
      </c>
      <c r="B104" s="125">
        <f t="shared" si="3"/>
        <v>36</v>
      </c>
      <c r="C104" s="197" t="s">
        <v>118</v>
      </c>
      <c r="D104" s="197">
        <v>574.97190000000001</v>
      </c>
      <c r="E104" s="197">
        <v>1124.53</v>
      </c>
      <c r="F104" s="197" t="s">
        <v>118</v>
      </c>
      <c r="G104" s="197" t="s">
        <v>118</v>
      </c>
      <c r="H104" s="197" t="s">
        <v>118</v>
      </c>
      <c r="I104" s="197" t="s">
        <v>118</v>
      </c>
      <c r="J104" s="197" t="s">
        <v>118</v>
      </c>
      <c r="K104" s="197" t="s">
        <v>118</v>
      </c>
      <c r="L104" s="197">
        <v>559.10400000000004</v>
      </c>
      <c r="M104" s="197">
        <v>775.11</v>
      </c>
      <c r="N104" s="197" t="s">
        <v>118</v>
      </c>
      <c r="O104" s="197">
        <v>655.36940000000004</v>
      </c>
      <c r="P104" s="197">
        <v>4968</v>
      </c>
      <c r="Q104" s="197" t="s">
        <v>118</v>
      </c>
      <c r="R104" s="197">
        <v>681.46</v>
      </c>
      <c r="S104" s="197" t="s">
        <v>118</v>
      </c>
      <c r="T104" s="197" t="s">
        <v>118</v>
      </c>
      <c r="U104" s="197" t="s">
        <v>118</v>
      </c>
      <c r="V104" s="197" t="s">
        <v>118</v>
      </c>
      <c r="W104" s="197" t="s">
        <v>118</v>
      </c>
      <c r="X104" s="197" t="s">
        <v>118</v>
      </c>
      <c r="Y104" s="197">
        <v>625.21410000000003</v>
      </c>
      <c r="Z104" s="197">
        <v>188201.94</v>
      </c>
      <c r="AA104" s="197" t="s">
        <v>118</v>
      </c>
      <c r="AB104" s="197" t="s">
        <v>118</v>
      </c>
      <c r="AC104" s="197" t="s">
        <v>118</v>
      </c>
      <c r="AD104" s="197" t="s">
        <v>118</v>
      </c>
      <c r="AE104" s="197" t="s">
        <v>118</v>
      </c>
      <c r="AF104" s="197">
        <v>429</v>
      </c>
      <c r="AG104" s="197" t="s">
        <v>118</v>
      </c>
      <c r="AH104" s="197" t="s">
        <v>118</v>
      </c>
      <c r="AI104" s="197">
        <v>420</v>
      </c>
      <c r="AJ104" s="197">
        <v>441.69</v>
      </c>
      <c r="AK104" s="197" t="s">
        <v>118</v>
      </c>
      <c r="AL104" s="197" t="s">
        <v>118</v>
      </c>
      <c r="AM104" s="197" t="s">
        <v>118</v>
      </c>
      <c r="AN104" s="197" t="s">
        <v>118</v>
      </c>
      <c r="AO104" s="122" t="s">
        <v>118</v>
      </c>
      <c r="AP104" s="127"/>
      <c r="AQ104" s="112">
        <v>650.23265180577118</v>
      </c>
      <c r="AR104" s="126">
        <v>8.2627687426017893E-3</v>
      </c>
    </row>
    <row r="105" spans="1:44" ht="20.100000000000001" customHeight="1" thickBot="1">
      <c r="A105" s="119">
        <f t="shared" si="2"/>
        <v>41526</v>
      </c>
      <c r="B105" s="125">
        <f t="shared" si="3"/>
        <v>37</v>
      </c>
      <c r="C105" s="197" t="s">
        <v>118</v>
      </c>
      <c r="D105" s="197">
        <v>574.97190000000001</v>
      </c>
      <c r="E105" s="197">
        <v>1124.53</v>
      </c>
      <c r="F105" s="197" t="s">
        <v>118</v>
      </c>
      <c r="G105" s="197" t="s">
        <v>118</v>
      </c>
      <c r="H105" s="197" t="s">
        <v>118</v>
      </c>
      <c r="I105" s="197" t="s">
        <v>118</v>
      </c>
      <c r="J105" s="197" t="s">
        <v>118</v>
      </c>
      <c r="K105" s="197" t="s">
        <v>118</v>
      </c>
      <c r="L105" s="197">
        <v>557.31600000000003</v>
      </c>
      <c r="M105" s="197">
        <v>765.22</v>
      </c>
      <c r="N105" s="197" t="s">
        <v>118</v>
      </c>
      <c r="O105" s="197">
        <v>603.96080000000006</v>
      </c>
      <c r="P105" s="197">
        <v>4582</v>
      </c>
      <c r="Q105" s="197" t="s">
        <v>118</v>
      </c>
      <c r="R105" s="197">
        <v>681.33</v>
      </c>
      <c r="S105" s="197" t="s">
        <v>118</v>
      </c>
      <c r="T105" s="197" t="s">
        <v>118</v>
      </c>
      <c r="U105" s="197" t="s">
        <v>118</v>
      </c>
      <c r="V105" s="197" t="s">
        <v>118</v>
      </c>
      <c r="W105" s="197" t="s">
        <v>118</v>
      </c>
      <c r="X105" s="197" t="s">
        <v>118</v>
      </c>
      <c r="Y105" s="197">
        <v>620.03240000000005</v>
      </c>
      <c r="Z105" s="197">
        <v>186201.94</v>
      </c>
      <c r="AA105" s="197" t="s">
        <v>118</v>
      </c>
      <c r="AB105" s="197" t="s">
        <v>118</v>
      </c>
      <c r="AC105" s="197" t="s">
        <v>118</v>
      </c>
      <c r="AD105" s="197" t="s">
        <v>118</v>
      </c>
      <c r="AE105" s="197" t="s">
        <v>118</v>
      </c>
      <c r="AF105" s="197">
        <v>441</v>
      </c>
      <c r="AG105" s="197" t="s">
        <v>118</v>
      </c>
      <c r="AH105" s="197" t="s">
        <v>118</v>
      </c>
      <c r="AI105" s="197">
        <v>411.82</v>
      </c>
      <c r="AJ105" s="197">
        <v>437.61</v>
      </c>
      <c r="AK105" s="197" t="s">
        <v>118</v>
      </c>
      <c r="AL105" s="197" t="s">
        <v>118</v>
      </c>
      <c r="AM105" s="197" t="s">
        <v>118</v>
      </c>
      <c r="AN105" s="197" t="s">
        <v>118</v>
      </c>
      <c r="AO105" s="122" t="s">
        <v>118</v>
      </c>
      <c r="AP105" s="127"/>
      <c r="AQ105" s="112">
        <v>645.79584959397414</v>
      </c>
      <c r="AR105" s="126">
        <v>-6.8234072827249026E-3</v>
      </c>
    </row>
    <row r="106" spans="1:44" ht="20.100000000000001" customHeight="1" thickBot="1">
      <c r="A106" s="119">
        <f t="shared" si="2"/>
        <v>41533</v>
      </c>
      <c r="B106" s="125">
        <f t="shared" si="3"/>
        <v>38</v>
      </c>
      <c r="C106" s="197" t="s">
        <v>118</v>
      </c>
      <c r="D106" s="197">
        <v>574.97190000000001</v>
      </c>
      <c r="E106" s="197">
        <v>1124.53</v>
      </c>
      <c r="F106" s="197" t="s">
        <v>118</v>
      </c>
      <c r="G106" s="197" t="s">
        <v>118</v>
      </c>
      <c r="H106" s="197" t="s">
        <v>118</v>
      </c>
      <c r="I106" s="197" t="s">
        <v>118</v>
      </c>
      <c r="J106" s="197" t="s">
        <v>118</v>
      </c>
      <c r="K106" s="197" t="s">
        <v>118</v>
      </c>
      <c r="L106" s="197">
        <v>557.00400000000002</v>
      </c>
      <c r="M106" s="197">
        <v>769.77</v>
      </c>
      <c r="N106" s="197" t="s">
        <v>118</v>
      </c>
      <c r="O106" s="197">
        <v>547.88909999999998</v>
      </c>
      <c r="P106" s="197">
        <v>4166</v>
      </c>
      <c r="Q106" s="197" t="s">
        <v>118</v>
      </c>
      <c r="R106" s="197">
        <v>683.99</v>
      </c>
      <c r="S106" s="197" t="s">
        <v>118</v>
      </c>
      <c r="T106" s="197" t="s">
        <v>118</v>
      </c>
      <c r="U106" s="197" t="s">
        <v>118</v>
      </c>
      <c r="V106" s="197" t="s">
        <v>118</v>
      </c>
      <c r="W106" s="197" t="s">
        <v>118</v>
      </c>
      <c r="X106" s="197" t="s">
        <v>118</v>
      </c>
      <c r="Y106" s="197">
        <v>592.6277</v>
      </c>
      <c r="Z106" s="197">
        <v>177043.29</v>
      </c>
      <c r="AA106" s="197" t="s">
        <v>118</v>
      </c>
      <c r="AB106" s="197" t="s">
        <v>118</v>
      </c>
      <c r="AC106" s="197" t="s">
        <v>118</v>
      </c>
      <c r="AD106" s="197" t="s">
        <v>118</v>
      </c>
      <c r="AE106" s="197" t="s">
        <v>118</v>
      </c>
      <c r="AF106" s="197">
        <v>453</v>
      </c>
      <c r="AG106" s="197" t="s">
        <v>118</v>
      </c>
      <c r="AH106" s="197" t="s">
        <v>118</v>
      </c>
      <c r="AI106" s="197">
        <v>407.3</v>
      </c>
      <c r="AJ106" s="197">
        <v>437.61</v>
      </c>
      <c r="AK106" s="197" t="s">
        <v>118</v>
      </c>
      <c r="AL106" s="197" t="s">
        <v>118</v>
      </c>
      <c r="AM106" s="197" t="s">
        <v>118</v>
      </c>
      <c r="AN106" s="197" t="s">
        <v>118</v>
      </c>
      <c r="AO106" s="122" t="s">
        <v>118</v>
      </c>
      <c r="AP106" s="127"/>
      <c r="AQ106" s="112">
        <v>647.73203480514564</v>
      </c>
      <c r="AR106" s="126">
        <v>2.9981382079009578E-3</v>
      </c>
    </row>
    <row r="107" spans="1:44" ht="20.100000000000001" customHeight="1" thickBot="1">
      <c r="A107" s="119">
        <f t="shared" si="2"/>
        <v>41540</v>
      </c>
      <c r="B107" s="125">
        <f t="shared" si="3"/>
        <v>39</v>
      </c>
      <c r="C107" s="197" t="s">
        <v>118</v>
      </c>
      <c r="D107" s="197">
        <v>574.97190000000001</v>
      </c>
      <c r="E107" s="197">
        <v>1124.53</v>
      </c>
      <c r="F107" s="197" t="s">
        <v>118</v>
      </c>
      <c r="G107" s="197" t="s">
        <v>118</v>
      </c>
      <c r="H107" s="197" t="s">
        <v>118</v>
      </c>
      <c r="I107" s="197" t="s">
        <v>118</v>
      </c>
      <c r="J107" s="197" t="s">
        <v>118</v>
      </c>
      <c r="K107" s="197" t="s">
        <v>118</v>
      </c>
      <c r="L107" s="197">
        <v>549.952</v>
      </c>
      <c r="M107" s="197">
        <v>779.81000000000006</v>
      </c>
      <c r="N107" s="197" t="s">
        <v>118</v>
      </c>
      <c r="O107" s="197">
        <v>566.76970000000006</v>
      </c>
      <c r="P107" s="197">
        <v>4316</v>
      </c>
      <c r="Q107" s="197" t="s">
        <v>118</v>
      </c>
      <c r="R107" s="197">
        <v>700.76</v>
      </c>
      <c r="S107" s="197" t="s">
        <v>118</v>
      </c>
      <c r="T107" s="197" t="s">
        <v>118</v>
      </c>
      <c r="U107" s="197" t="s">
        <v>118</v>
      </c>
      <c r="V107" s="197" t="s">
        <v>118</v>
      </c>
      <c r="W107" s="197" t="s">
        <v>118</v>
      </c>
      <c r="X107" s="197" t="s">
        <v>118</v>
      </c>
      <c r="Y107" s="197">
        <v>607.8777</v>
      </c>
      <c r="Z107" s="197">
        <v>182143.62</v>
      </c>
      <c r="AA107" s="197" t="s">
        <v>118</v>
      </c>
      <c r="AB107" s="197" t="s">
        <v>118</v>
      </c>
      <c r="AC107" s="197" t="s">
        <v>118</v>
      </c>
      <c r="AD107" s="197" t="s">
        <v>118</v>
      </c>
      <c r="AE107" s="197" t="s">
        <v>118</v>
      </c>
      <c r="AF107" s="197">
        <v>453</v>
      </c>
      <c r="AG107" s="197" t="s">
        <v>118</v>
      </c>
      <c r="AH107" s="197" t="s">
        <v>118</v>
      </c>
      <c r="AI107" s="197">
        <v>414.24</v>
      </c>
      <c r="AJ107" s="197">
        <v>437.61</v>
      </c>
      <c r="AK107" s="197" t="s">
        <v>118</v>
      </c>
      <c r="AL107" s="197" t="s">
        <v>118</v>
      </c>
      <c r="AM107" s="197" t="s">
        <v>118</v>
      </c>
      <c r="AN107" s="197" t="s">
        <v>118</v>
      </c>
      <c r="AO107" s="122" t="s">
        <v>118</v>
      </c>
      <c r="AP107" s="127"/>
      <c r="AQ107" s="112">
        <v>651.67695118890697</v>
      </c>
      <c r="AR107" s="126">
        <v>6.0903524479039017E-3</v>
      </c>
    </row>
    <row r="108" spans="1:44" ht="20.100000000000001" customHeight="1" thickBot="1">
      <c r="A108" s="119">
        <f t="shared" si="2"/>
        <v>41547</v>
      </c>
      <c r="B108" s="125">
        <f t="shared" si="3"/>
        <v>40</v>
      </c>
      <c r="C108" s="197" t="s">
        <v>118</v>
      </c>
      <c r="D108" s="197">
        <v>574.97190000000001</v>
      </c>
      <c r="E108" s="197">
        <v>1124.53</v>
      </c>
      <c r="F108" s="197" t="s">
        <v>118</v>
      </c>
      <c r="G108" s="197" t="s">
        <v>118</v>
      </c>
      <c r="H108" s="197" t="s">
        <v>118</v>
      </c>
      <c r="I108" s="197" t="s">
        <v>118</v>
      </c>
      <c r="J108" s="197" t="s">
        <v>118</v>
      </c>
      <c r="K108" s="197" t="s">
        <v>118</v>
      </c>
      <c r="L108" s="197">
        <v>540.33400000000006</v>
      </c>
      <c r="M108" s="197">
        <v>775.6</v>
      </c>
      <c r="N108" s="197" t="s">
        <v>118</v>
      </c>
      <c r="O108" s="197">
        <v>644.23300000000006</v>
      </c>
      <c r="P108" s="197">
        <v>4909</v>
      </c>
      <c r="Q108" s="197" t="s">
        <v>118</v>
      </c>
      <c r="R108" s="197">
        <v>706.82</v>
      </c>
      <c r="S108" s="197" t="s">
        <v>118</v>
      </c>
      <c r="T108" s="197" t="s">
        <v>118</v>
      </c>
      <c r="U108" s="197" t="s">
        <v>118</v>
      </c>
      <c r="V108" s="197" t="s">
        <v>118</v>
      </c>
      <c r="W108" s="197" t="s">
        <v>118</v>
      </c>
      <c r="X108" s="197" t="s">
        <v>118</v>
      </c>
      <c r="Y108" s="197">
        <v>585.39650000000006</v>
      </c>
      <c r="Z108" s="197">
        <v>173972.31</v>
      </c>
      <c r="AA108" s="197" t="s">
        <v>118</v>
      </c>
      <c r="AB108" s="197" t="s">
        <v>118</v>
      </c>
      <c r="AC108" s="197" t="s">
        <v>118</v>
      </c>
      <c r="AD108" s="197" t="s">
        <v>118</v>
      </c>
      <c r="AE108" s="197" t="s">
        <v>118</v>
      </c>
      <c r="AF108" s="197">
        <v>453</v>
      </c>
      <c r="AG108" s="197" t="s">
        <v>118</v>
      </c>
      <c r="AH108" s="197" t="s">
        <v>118</v>
      </c>
      <c r="AI108" s="197">
        <v>431.75</v>
      </c>
      <c r="AJ108" s="197">
        <v>437.61</v>
      </c>
      <c r="AK108" s="197" t="s">
        <v>118</v>
      </c>
      <c r="AL108" s="197" t="s">
        <v>118</v>
      </c>
      <c r="AM108" s="197" t="s">
        <v>118</v>
      </c>
      <c r="AN108" s="197" t="s">
        <v>118</v>
      </c>
      <c r="AO108" s="122" t="s">
        <v>118</v>
      </c>
      <c r="AP108" s="127"/>
      <c r="AQ108" s="112">
        <v>648.54579496332178</v>
      </c>
      <c r="AR108" s="126">
        <v>-4.8047674846759536E-3</v>
      </c>
    </row>
    <row r="109" spans="1:44" ht="20.100000000000001" customHeight="1" thickBot="1">
      <c r="A109" s="119">
        <f t="shared" si="2"/>
        <v>41554</v>
      </c>
      <c r="B109" s="125">
        <f t="shared" si="3"/>
        <v>41</v>
      </c>
      <c r="C109" s="197" t="s">
        <v>118</v>
      </c>
      <c r="D109" s="197">
        <v>574.97190000000001</v>
      </c>
      <c r="E109" s="197">
        <v>1124.53</v>
      </c>
      <c r="F109" s="197" t="s">
        <v>118</v>
      </c>
      <c r="G109" s="197" t="s">
        <v>118</v>
      </c>
      <c r="H109" s="197" t="s">
        <v>118</v>
      </c>
      <c r="I109" s="197" t="s">
        <v>118</v>
      </c>
      <c r="J109" s="197" t="s">
        <v>118</v>
      </c>
      <c r="K109" s="197" t="s">
        <v>118</v>
      </c>
      <c r="L109" s="197">
        <v>543.66200000000003</v>
      </c>
      <c r="M109" s="197">
        <v>725.61</v>
      </c>
      <c r="N109" s="197" t="s">
        <v>118</v>
      </c>
      <c r="O109" s="197">
        <v>639.80190000000005</v>
      </c>
      <c r="P109" s="197">
        <v>4872</v>
      </c>
      <c r="Q109" s="197" t="s">
        <v>118</v>
      </c>
      <c r="R109" s="197">
        <v>706.82</v>
      </c>
      <c r="S109" s="197" t="s">
        <v>118</v>
      </c>
      <c r="T109" s="197" t="s">
        <v>118</v>
      </c>
      <c r="U109" s="197" t="s">
        <v>118</v>
      </c>
      <c r="V109" s="197" t="s">
        <v>118</v>
      </c>
      <c r="W109" s="197" t="s">
        <v>118</v>
      </c>
      <c r="X109" s="197" t="s">
        <v>118</v>
      </c>
      <c r="Y109" s="197">
        <v>634.00189999999998</v>
      </c>
      <c r="Z109" s="197">
        <v>187431.79</v>
      </c>
      <c r="AA109" s="197" t="s">
        <v>118</v>
      </c>
      <c r="AB109" s="197" t="s">
        <v>118</v>
      </c>
      <c r="AC109" s="197" t="s">
        <v>118</v>
      </c>
      <c r="AD109" s="197" t="s">
        <v>118</v>
      </c>
      <c r="AE109" s="197" t="s">
        <v>118</v>
      </c>
      <c r="AF109" s="197">
        <v>467</v>
      </c>
      <c r="AG109" s="197" t="s">
        <v>118</v>
      </c>
      <c r="AH109" s="197" t="s">
        <v>118</v>
      </c>
      <c r="AI109" s="197">
        <v>413.88</v>
      </c>
      <c r="AJ109" s="197">
        <v>417.21000000000004</v>
      </c>
      <c r="AK109" s="197" t="s">
        <v>118</v>
      </c>
      <c r="AL109" s="197" t="s">
        <v>118</v>
      </c>
      <c r="AM109" s="197" t="s">
        <v>118</v>
      </c>
      <c r="AN109" s="197" t="s">
        <v>118</v>
      </c>
      <c r="AO109" s="122" t="s">
        <v>118</v>
      </c>
      <c r="AP109" s="127"/>
      <c r="AQ109" s="112">
        <v>631.16004283871405</v>
      </c>
      <c r="AR109" s="126">
        <v>-2.6807285252062996E-2</v>
      </c>
    </row>
    <row r="110" spans="1:44" ht="20.100000000000001" customHeight="1" thickBot="1">
      <c r="A110" s="119">
        <f t="shared" si="2"/>
        <v>41561</v>
      </c>
      <c r="B110" s="125">
        <f t="shared" si="3"/>
        <v>42</v>
      </c>
      <c r="C110" s="197" t="s">
        <v>118</v>
      </c>
      <c r="D110" s="197">
        <v>574.97190000000001</v>
      </c>
      <c r="E110" s="197">
        <v>1124.53</v>
      </c>
      <c r="F110" s="197" t="s">
        <v>118</v>
      </c>
      <c r="G110" s="197" t="s">
        <v>118</v>
      </c>
      <c r="H110" s="197" t="s">
        <v>118</v>
      </c>
      <c r="I110" s="197" t="s">
        <v>118</v>
      </c>
      <c r="J110" s="197" t="s">
        <v>118</v>
      </c>
      <c r="K110" s="197" t="s">
        <v>118</v>
      </c>
      <c r="L110" s="197">
        <v>536.27800000000002</v>
      </c>
      <c r="M110" s="197">
        <v>725.05000000000007</v>
      </c>
      <c r="N110" s="197" t="s">
        <v>118</v>
      </c>
      <c r="O110" s="197">
        <v>614.20900000000006</v>
      </c>
      <c r="P110" s="197">
        <v>4678</v>
      </c>
      <c r="Q110" s="197" t="s">
        <v>118</v>
      </c>
      <c r="R110" s="197">
        <v>726.77</v>
      </c>
      <c r="S110" s="197" t="s">
        <v>118</v>
      </c>
      <c r="T110" s="197" t="s">
        <v>118</v>
      </c>
      <c r="U110" s="197" t="s">
        <v>118</v>
      </c>
      <c r="V110" s="197" t="s">
        <v>118</v>
      </c>
      <c r="W110" s="197" t="s">
        <v>118</v>
      </c>
      <c r="X110" s="197" t="s">
        <v>118</v>
      </c>
      <c r="Y110" s="197">
        <v>599.18970000000002</v>
      </c>
      <c r="Z110" s="197">
        <v>176785.79</v>
      </c>
      <c r="AA110" s="197" t="s">
        <v>118</v>
      </c>
      <c r="AB110" s="197" t="s">
        <v>118</v>
      </c>
      <c r="AC110" s="197" t="s">
        <v>118</v>
      </c>
      <c r="AD110" s="197" t="s">
        <v>118</v>
      </c>
      <c r="AE110" s="197" t="s">
        <v>118</v>
      </c>
      <c r="AF110" s="197">
        <v>467</v>
      </c>
      <c r="AG110" s="197" t="s">
        <v>118</v>
      </c>
      <c r="AH110" s="197" t="s">
        <v>118</v>
      </c>
      <c r="AI110" s="197">
        <v>431.21000000000004</v>
      </c>
      <c r="AJ110" s="197">
        <v>417.21000000000004</v>
      </c>
      <c r="AK110" s="197" t="s">
        <v>118</v>
      </c>
      <c r="AL110" s="197" t="s">
        <v>118</v>
      </c>
      <c r="AM110" s="197" t="s">
        <v>118</v>
      </c>
      <c r="AN110" s="197" t="s">
        <v>118</v>
      </c>
      <c r="AO110" s="122" t="s">
        <v>118</v>
      </c>
      <c r="AP110" s="127"/>
      <c r="AQ110" s="112">
        <v>630.47396524305452</v>
      </c>
      <c r="AR110" s="126">
        <v>-1.0870105030315047E-3</v>
      </c>
    </row>
    <row r="111" spans="1:44" ht="20.100000000000001" customHeight="1" thickBot="1">
      <c r="A111" s="119">
        <f t="shared" si="2"/>
        <v>41568</v>
      </c>
      <c r="B111" s="125">
        <f t="shared" si="3"/>
        <v>43</v>
      </c>
      <c r="C111" s="197" t="s">
        <v>118</v>
      </c>
      <c r="D111" s="197">
        <v>574.27650000000006</v>
      </c>
      <c r="E111" s="197">
        <v>1123.17</v>
      </c>
      <c r="F111" s="197" t="s">
        <v>118</v>
      </c>
      <c r="G111" s="197" t="s">
        <v>118</v>
      </c>
      <c r="H111" s="197" t="s">
        <v>118</v>
      </c>
      <c r="I111" s="197" t="s">
        <v>118</v>
      </c>
      <c r="J111" s="197" t="s">
        <v>118</v>
      </c>
      <c r="K111" s="197" t="s">
        <v>118</v>
      </c>
      <c r="L111" s="197">
        <v>545.78600000000006</v>
      </c>
      <c r="M111" s="197">
        <v>698.28</v>
      </c>
      <c r="N111" s="197" t="s">
        <v>118</v>
      </c>
      <c r="O111" s="197">
        <v>613.86930000000007</v>
      </c>
      <c r="P111" s="197">
        <v>4678</v>
      </c>
      <c r="Q111" s="197" t="s">
        <v>118</v>
      </c>
      <c r="R111" s="197">
        <v>702.79</v>
      </c>
      <c r="S111" s="197" t="s">
        <v>118</v>
      </c>
      <c r="T111" s="197" t="s">
        <v>118</v>
      </c>
      <c r="U111" s="197" t="s">
        <v>118</v>
      </c>
      <c r="V111" s="197" t="s">
        <v>118</v>
      </c>
      <c r="W111" s="197" t="s">
        <v>118</v>
      </c>
      <c r="X111" s="197" t="s">
        <v>118</v>
      </c>
      <c r="Y111" s="197">
        <v>618.06349999999998</v>
      </c>
      <c r="Z111" s="197">
        <v>181280.67</v>
      </c>
      <c r="AA111" s="197" t="s">
        <v>118</v>
      </c>
      <c r="AB111" s="197" t="s">
        <v>118</v>
      </c>
      <c r="AC111" s="197" t="s">
        <v>118</v>
      </c>
      <c r="AD111" s="197" t="s">
        <v>118</v>
      </c>
      <c r="AE111" s="197" t="s">
        <v>118</v>
      </c>
      <c r="AF111" s="197">
        <v>467</v>
      </c>
      <c r="AG111" s="197" t="s">
        <v>118</v>
      </c>
      <c r="AH111" s="197" t="s">
        <v>118</v>
      </c>
      <c r="AI111" s="197">
        <v>420</v>
      </c>
      <c r="AJ111" s="197">
        <v>416.19</v>
      </c>
      <c r="AK111" s="197" t="s">
        <v>118</v>
      </c>
      <c r="AL111" s="197" t="s">
        <v>118</v>
      </c>
      <c r="AM111" s="197" t="s">
        <v>118</v>
      </c>
      <c r="AN111" s="197" t="s">
        <v>118</v>
      </c>
      <c r="AO111" s="122" t="s">
        <v>118</v>
      </c>
      <c r="AP111" s="127"/>
      <c r="AQ111" s="112">
        <v>620.30131039387209</v>
      </c>
      <c r="AR111" s="126">
        <v>-1.6134932463485296E-2</v>
      </c>
    </row>
    <row r="112" spans="1:44" ht="21" customHeight="1" thickBot="1">
      <c r="A112" s="119">
        <f t="shared" si="2"/>
        <v>41575</v>
      </c>
      <c r="B112" s="125">
        <f t="shared" si="3"/>
        <v>44</v>
      </c>
      <c r="C112" s="197" t="s">
        <v>118</v>
      </c>
      <c r="D112" s="197">
        <v>574.97190000000001</v>
      </c>
      <c r="E112" s="197">
        <v>1124.53</v>
      </c>
      <c r="F112" s="197" t="s">
        <v>118</v>
      </c>
      <c r="G112" s="197" t="s">
        <v>118</v>
      </c>
      <c r="H112" s="197" t="s">
        <v>118</v>
      </c>
      <c r="I112" s="197" t="s">
        <v>118</v>
      </c>
      <c r="J112" s="197" t="s">
        <v>118</v>
      </c>
      <c r="K112" s="197" t="s">
        <v>118</v>
      </c>
      <c r="L112" s="197">
        <v>526.13800000000003</v>
      </c>
      <c r="M112" s="197">
        <v>712.45</v>
      </c>
      <c r="N112" s="197" t="s">
        <v>118</v>
      </c>
      <c r="O112" s="197">
        <v>613.73239999999998</v>
      </c>
      <c r="P112" s="197">
        <v>4678</v>
      </c>
      <c r="Q112" s="197" t="s">
        <v>118</v>
      </c>
      <c r="R112" s="197">
        <v>681.54</v>
      </c>
      <c r="S112" s="197" t="s">
        <v>118</v>
      </c>
      <c r="T112" s="197" t="s">
        <v>118</v>
      </c>
      <c r="U112" s="197" t="s">
        <v>118</v>
      </c>
      <c r="V112" s="197" t="s">
        <v>118</v>
      </c>
      <c r="W112" s="197" t="s">
        <v>118</v>
      </c>
      <c r="X112" s="197" t="s">
        <v>118</v>
      </c>
      <c r="Y112" s="197">
        <v>619.56569999999999</v>
      </c>
      <c r="Z112" s="197">
        <v>182349.7</v>
      </c>
      <c r="AA112" s="197" t="s">
        <v>118</v>
      </c>
      <c r="AB112" s="197" t="s">
        <v>118</v>
      </c>
      <c r="AC112" s="197" t="s">
        <v>118</v>
      </c>
      <c r="AD112" s="197" t="s">
        <v>118</v>
      </c>
      <c r="AE112" s="197" t="s">
        <v>118</v>
      </c>
      <c r="AF112" s="197">
        <v>467</v>
      </c>
      <c r="AG112" s="197" t="s">
        <v>118</v>
      </c>
      <c r="AH112" s="197" t="s">
        <v>118</v>
      </c>
      <c r="AI112" s="197">
        <v>432.14</v>
      </c>
      <c r="AJ112" s="197">
        <v>416.19</v>
      </c>
      <c r="AK112" s="197" t="s">
        <v>118</v>
      </c>
      <c r="AL112" s="197" t="s">
        <v>118</v>
      </c>
      <c r="AM112" s="197" t="s">
        <v>118</v>
      </c>
      <c r="AN112" s="197" t="s">
        <v>118</v>
      </c>
      <c r="AO112" s="122" t="s">
        <v>118</v>
      </c>
      <c r="AP112" s="127"/>
      <c r="AQ112" s="112">
        <v>616.46403172316957</v>
      </c>
      <c r="AR112" s="126">
        <v>-6.186152771893938E-3</v>
      </c>
    </row>
    <row r="113" spans="1:44" ht="20.100000000000001" customHeight="1" thickBot="1">
      <c r="A113" s="119">
        <f t="shared" si="2"/>
        <v>41582</v>
      </c>
      <c r="B113" s="125">
        <f t="shared" si="3"/>
        <v>45</v>
      </c>
      <c r="C113" s="197" t="s">
        <v>118</v>
      </c>
      <c r="D113" s="197">
        <v>574.97190000000001</v>
      </c>
      <c r="E113" s="197">
        <v>1124.53</v>
      </c>
      <c r="F113" s="197" t="s">
        <v>118</v>
      </c>
      <c r="G113" s="197" t="s">
        <v>118</v>
      </c>
      <c r="H113" s="197" t="s">
        <v>118</v>
      </c>
      <c r="I113" s="197" t="s">
        <v>118</v>
      </c>
      <c r="J113" s="197" t="s">
        <v>118</v>
      </c>
      <c r="K113" s="197" t="s">
        <v>118</v>
      </c>
      <c r="L113" s="197">
        <v>516.61400000000003</v>
      </c>
      <c r="M113" s="197">
        <v>667.96</v>
      </c>
      <c r="N113" s="197" t="s">
        <v>118</v>
      </c>
      <c r="O113" s="197">
        <v>613.7681</v>
      </c>
      <c r="P113" s="197">
        <v>4678</v>
      </c>
      <c r="Q113" s="197" t="s">
        <v>118</v>
      </c>
      <c r="R113" s="197">
        <v>712.66</v>
      </c>
      <c r="S113" s="197" t="s">
        <v>118</v>
      </c>
      <c r="T113" s="197" t="s">
        <v>118</v>
      </c>
      <c r="U113" s="197" t="s">
        <v>118</v>
      </c>
      <c r="V113" s="197" t="s">
        <v>118</v>
      </c>
      <c r="W113" s="197" t="s">
        <v>118</v>
      </c>
      <c r="X113" s="197" t="s">
        <v>118</v>
      </c>
      <c r="Y113" s="197">
        <v>599.70820000000003</v>
      </c>
      <c r="Z113" s="197">
        <v>177702.12</v>
      </c>
      <c r="AA113" s="197" t="s">
        <v>118</v>
      </c>
      <c r="AB113" s="197" t="s">
        <v>118</v>
      </c>
      <c r="AC113" s="197" t="s">
        <v>118</v>
      </c>
      <c r="AD113" s="197" t="s">
        <v>118</v>
      </c>
      <c r="AE113" s="197" t="s">
        <v>118</v>
      </c>
      <c r="AF113" s="197">
        <v>463</v>
      </c>
      <c r="AG113" s="197" t="s">
        <v>118</v>
      </c>
      <c r="AH113" s="197" t="s">
        <v>118</v>
      </c>
      <c r="AI113" s="197">
        <v>430.51</v>
      </c>
      <c r="AJ113" s="197">
        <v>416.19</v>
      </c>
      <c r="AK113" s="197" t="s">
        <v>118</v>
      </c>
      <c r="AL113" s="197" t="s">
        <v>118</v>
      </c>
      <c r="AM113" s="197" t="s">
        <v>118</v>
      </c>
      <c r="AN113" s="197" t="s">
        <v>118</v>
      </c>
      <c r="AO113" s="122" t="s">
        <v>118</v>
      </c>
      <c r="AP113" s="127"/>
      <c r="AQ113" s="112">
        <v>599.30453728052953</v>
      </c>
      <c r="AR113" s="126">
        <v>-2.7835353823766451E-2</v>
      </c>
    </row>
    <row r="114" spans="1:44" ht="20.100000000000001" customHeight="1" thickBot="1">
      <c r="A114" s="119">
        <f t="shared" si="2"/>
        <v>41589</v>
      </c>
      <c r="B114" s="125">
        <f t="shared" si="3"/>
        <v>46</v>
      </c>
      <c r="C114" s="197" t="s">
        <v>118</v>
      </c>
      <c r="D114" s="197">
        <v>574.97190000000001</v>
      </c>
      <c r="E114" s="197">
        <v>1124.53</v>
      </c>
      <c r="F114" s="197" t="s">
        <v>118</v>
      </c>
      <c r="G114" s="197" t="s">
        <v>118</v>
      </c>
      <c r="H114" s="197" t="s">
        <v>118</v>
      </c>
      <c r="I114" s="197" t="s">
        <v>118</v>
      </c>
      <c r="J114" s="197" t="s">
        <v>118</v>
      </c>
      <c r="K114" s="197" t="s">
        <v>118</v>
      </c>
      <c r="L114" s="197">
        <v>515.87400000000002</v>
      </c>
      <c r="M114" s="197">
        <v>645.96</v>
      </c>
      <c r="N114" s="197" t="s">
        <v>118</v>
      </c>
      <c r="O114" s="197">
        <v>613.41050000000007</v>
      </c>
      <c r="P114" s="197">
        <v>4678</v>
      </c>
      <c r="Q114" s="197" t="s">
        <v>118</v>
      </c>
      <c r="R114" s="197">
        <v>702.6</v>
      </c>
      <c r="S114" s="197" t="s">
        <v>118</v>
      </c>
      <c r="T114" s="197" t="s">
        <v>118</v>
      </c>
      <c r="U114" s="197" t="s">
        <v>118</v>
      </c>
      <c r="V114" s="197" t="s">
        <v>118</v>
      </c>
      <c r="W114" s="197" t="s">
        <v>118</v>
      </c>
      <c r="X114" s="197" t="s">
        <v>118</v>
      </c>
      <c r="Y114" s="197">
        <v>626.79550000000006</v>
      </c>
      <c r="Z114" s="197">
        <v>186706.27</v>
      </c>
      <c r="AA114" s="197" t="s">
        <v>118</v>
      </c>
      <c r="AB114" s="197" t="s">
        <v>118</v>
      </c>
      <c r="AC114" s="197" t="s">
        <v>118</v>
      </c>
      <c r="AD114" s="197" t="s">
        <v>118</v>
      </c>
      <c r="AE114" s="197" t="s">
        <v>118</v>
      </c>
      <c r="AF114" s="197">
        <v>463</v>
      </c>
      <c r="AG114" s="197" t="s">
        <v>118</v>
      </c>
      <c r="AH114" s="197" t="s">
        <v>118</v>
      </c>
      <c r="AI114" s="197">
        <v>437.15000000000003</v>
      </c>
      <c r="AJ114" s="197">
        <v>416.19</v>
      </c>
      <c r="AK114" s="197" t="s">
        <v>118</v>
      </c>
      <c r="AL114" s="197" t="s">
        <v>118</v>
      </c>
      <c r="AM114" s="197" t="s">
        <v>118</v>
      </c>
      <c r="AN114" s="197" t="s">
        <v>118</v>
      </c>
      <c r="AO114" s="122" t="s">
        <v>118</v>
      </c>
      <c r="AP114" s="127"/>
      <c r="AQ114" s="112">
        <v>589.35746596496199</v>
      </c>
      <c r="AR114" s="126">
        <v>-1.6597690651074415E-2</v>
      </c>
    </row>
    <row r="115" spans="1:44" ht="20.100000000000001" customHeight="1" thickBot="1">
      <c r="A115" s="119">
        <f t="shared" si="2"/>
        <v>41596</v>
      </c>
      <c r="B115" s="125">
        <f t="shared" si="3"/>
        <v>47</v>
      </c>
      <c r="C115" s="197" t="s">
        <v>118</v>
      </c>
      <c r="D115" s="197">
        <v>574.97190000000001</v>
      </c>
      <c r="E115" s="197">
        <v>1124.53</v>
      </c>
      <c r="F115" s="197" t="s">
        <v>118</v>
      </c>
      <c r="G115" s="197" t="s">
        <v>118</v>
      </c>
      <c r="H115" s="197" t="s">
        <v>118</v>
      </c>
      <c r="I115" s="197" t="s">
        <v>118</v>
      </c>
      <c r="J115" s="197" t="s">
        <v>118</v>
      </c>
      <c r="K115" s="197" t="s">
        <v>118</v>
      </c>
      <c r="L115" s="197">
        <v>513.45000000000005</v>
      </c>
      <c r="M115" s="197">
        <v>655.98</v>
      </c>
      <c r="N115" s="197" t="s">
        <v>118</v>
      </c>
      <c r="O115" s="185">
        <v>613.41050000000007</v>
      </c>
      <c r="P115" s="197" t="s">
        <v>118</v>
      </c>
      <c r="Q115" s="197" t="s">
        <v>118</v>
      </c>
      <c r="R115" s="197">
        <v>704.27</v>
      </c>
      <c r="S115" s="197" t="s">
        <v>118</v>
      </c>
      <c r="T115" s="197" t="s">
        <v>118</v>
      </c>
      <c r="U115" s="197" t="s">
        <v>118</v>
      </c>
      <c r="V115" s="197" t="s">
        <v>118</v>
      </c>
      <c r="W115" s="197" t="s">
        <v>118</v>
      </c>
      <c r="X115" s="197" t="s">
        <v>118</v>
      </c>
      <c r="Y115" s="197">
        <v>656.31760000000008</v>
      </c>
      <c r="Z115" s="197">
        <v>195266.67</v>
      </c>
      <c r="AA115" s="197" t="s">
        <v>118</v>
      </c>
      <c r="AB115" s="197" t="s">
        <v>118</v>
      </c>
      <c r="AC115" s="197" t="s">
        <v>118</v>
      </c>
      <c r="AD115" s="197" t="s">
        <v>118</v>
      </c>
      <c r="AE115" s="197" t="s">
        <v>118</v>
      </c>
      <c r="AF115" s="197">
        <v>463</v>
      </c>
      <c r="AG115" s="197" t="s">
        <v>118</v>
      </c>
      <c r="AH115" s="197" t="s">
        <v>118</v>
      </c>
      <c r="AI115" s="197">
        <v>420</v>
      </c>
      <c r="AJ115" s="197">
        <v>416.19</v>
      </c>
      <c r="AK115" s="197" t="s">
        <v>118</v>
      </c>
      <c r="AL115" s="197" t="s">
        <v>118</v>
      </c>
      <c r="AM115" s="197" t="s">
        <v>118</v>
      </c>
      <c r="AN115" s="197" t="s">
        <v>118</v>
      </c>
      <c r="AO115" s="122" t="s">
        <v>118</v>
      </c>
      <c r="AP115" s="127"/>
      <c r="AQ115" s="112">
        <v>592.66074924885356</v>
      </c>
      <c r="AR115" s="126">
        <v>5.6048891795796862E-3</v>
      </c>
    </row>
    <row r="116" spans="1:44" ht="1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</row>
    <row r="117" spans="1:44" ht="1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</row>
    <row r="118" spans="1:44" ht="1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</row>
    <row r="119" spans="1:44" ht="15" hidden="1" customHeight="1" outlineLevel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</row>
    <row r="120" spans="1:44" ht="15" hidden="1" customHeight="1" outlineLevel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</row>
    <row r="121" spans="1:44" ht="15" hidden="1" customHeight="1" outlineLevel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</row>
    <row r="122" spans="1:44" ht="15" hidden="1" customHeight="1" outlineLevel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</row>
    <row r="123" spans="1:44" ht="15" hidden="1" customHeight="1" outlineLevel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</row>
    <row r="124" spans="1:44" ht="15" hidden="1" customHeight="1" outlineLevel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</row>
    <row r="125" spans="1:44" ht="15" hidden="1" customHeight="1" outlineLevel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</row>
    <row r="126" spans="1:44" ht="15" hidden="1" customHeight="1" outlineLevel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</row>
    <row r="127" spans="1:44" ht="15" hidden="1" customHeight="1" outlineLevel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</row>
    <row r="128" spans="1:44" ht="15" hidden="1" customHeight="1" outlineLevel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</row>
    <row r="129" spans="1:43" ht="15" hidden="1" customHeight="1" outlineLevel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</row>
    <row r="130" spans="1:43" ht="15" hidden="1" customHeight="1" outlineLevel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</row>
    <row r="131" spans="1:43" ht="15" hidden="1" customHeight="1" outlineLevel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</row>
    <row r="132" spans="1:43" ht="15" hidden="1" customHeight="1" outlineLevel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</row>
    <row r="133" spans="1:43" ht="15" hidden="1" customHeight="1" outlineLevel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</row>
    <row r="134" spans="1:43" ht="15" hidden="1" customHeight="1" outlineLevel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</row>
    <row r="135" spans="1:43" ht="15" hidden="1" customHeight="1" outlineLevel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</row>
    <row r="136" spans="1:43" ht="15" hidden="1" customHeight="1" outlineLevel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</row>
    <row r="137" spans="1:43" ht="15" hidden="1" customHeight="1" outlineLevel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</row>
    <row r="138" spans="1:43" ht="15" hidden="1" customHeight="1" outlineLevel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</row>
    <row r="139" spans="1:43" ht="15" hidden="1" customHeight="1" outlineLevel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</row>
    <row r="140" spans="1:43" ht="15" hidden="1" customHeight="1" outlineLevel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</row>
    <row r="141" spans="1:43" ht="15" hidden="1" customHeight="1" outlineLevel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</row>
    <row r="142" spans="1:43" ht="15" hidden="1" customHeight="1" outlineLevel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</row>
    <row r="143" spans="1:43" ht="15" hidden="1" customHeight="1" outlineLevel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</row>
    <row r="144" spans="1:43" ht="15" hidden="1" customHeight="1" outlineLevel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</row>
    <row r="145" spans="1:43" ht="15" hidden="1" customHeight="1" outlineLevel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</row>
    <row r="146" spans="1:43" ht="15" hidden="1" customHeight="1" outlineLevel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</row>
    <row r="147" spans="1:43" ht="15" hidden="1" customHeight="1" outlineLevel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</row>
    <row r="148" spans="1:43" ht="15" hidden="1" customHeight="1" outlineLevel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</row>
    <row r="149" spans="1:43" ht="15" hidden="1" customHeight="1" outlineLevel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</row>
    <row r="150" spans="1:43" ht="15" hidden="1" customHeight="1" outlineLevel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</row>
    <row r="151" spans="1:43" ht="15" hidden="1" customHeight="1" outlineLevel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</row>
    <row r="152" spans="1:43" ht="15" hidden="1" customHeight="1" outlineLevel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</row>
    <row r="153" spans="1:43" ht="15" hidden="1" customHeight="1" outlineLevel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</row>
    <row r="154" spans="1:43" ht="15" hidden="1" customHeight="1" outlineLevel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</row>
    <row r="155" spans="1:43" ht="15" hidden="1" customHeight="1" outlineLevel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</row>
    <row r="156" spans="1:43" ht="15" hidden="1" customHeight="1" outlineLevel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</row>
    <row r="157" spans="1:43" ht="15" hidden="1" customHeight="1" outlineLevel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</row>
    <row r="158" spans="1:43" ht="15" hidden="1" customHeight="1" outlineLevel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</row>
    <row r="159" spans="1:43" ht="15" hidden="1" customHeight="1" outlineLevel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</row>
    <row r="160" spans="1:43" ht="15" hidden="1" customHeight="1" outlineLevel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</row>
    <row r="161" spans="1:43" ht="15" hidden="1" customHeight="1" outlineLevel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</row>
    <row r="162" spans="1:43" ht="15" hidden="1" customHeight="1" outlineLevel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</row>
    <row r="163" spans="1:43" ht="15" hidden="1" customHeight="1" outlineLevel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</row>
    <row r="164" spans="1:43" ht="15" hidden="1" customHeight="1" outlineLevel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</row>
    <row r="165" spans="1:43" ht="15" hidden="1" customHeight="1" outlineLevel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</row>
    <row r="166" spans="1:43" ht="15" hidden="1" customHeight="1" outlineLevel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</row>
    <row r="167" spans="1:43" ht="15" hidden="1" customHeight="1" outlineLevel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</row>
    <row r="168" spans="1:43" ht="15" hidden="1" customHeight="1" outlineLevel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</row>
    <row r="169" spans="1:43" ht="15" hidden="1" customHeight="1" outlineLevel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</row>
    <row r="170" spans="1:43" ht="15" hidden="1" customHeight="1" outlineLevel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</row>
    <row r="171" spans="1:43" ht="15" hidden="1" customHeight="1" outlineLevel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</row>
    <row r="172" spans="1:43" ht="15" hidden="1" customHeight="1" outlineLevel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</row>
    <row r="173" spans="1:43" ht="15" hidden="1" customHeight="1" outlineLevel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</row>
    <row r="174" spans="1:43" ht="15" hidden="1" customHeight="1" outlineLevel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</row>
    <row r="175" spans="1:43" ht="15" hidden="1" customHeight="1" outlineLevel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</row>
    <row r="176" spans="1:43" ht="15" hidden="1" customHeight="1" outlineLevel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</row>
    <row r="177" spans="1:43" ht="15" hidden="1" customHeight="1" outlineLevel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</row>
    <row r="178" spans="1:43" ht="15" hidden="1" customHeight="1" outlineLevel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</row>
    <row r="179" spans="1:43" ht="15" hidden="1" customHeight="1" outlineLevel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</row>
    <row r="180" spans="1:43" ht="15" hidden="1" customHeight="1" outlineLevel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</row>
    <row r="181" spans="1:43" ht="15" hidden="1" customHeight="1" outlineLevel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</row>
    <row r="182" spans="1:43" ht="15" hidden="1" customHeight="1" outlineLevel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</row>
    <row r="183" spans="1:43" ht="15" hidden="1" customHeight="1" outlineLevel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</row>
    <row r="184" spans="1:43" ht="15" hidden="1" customHeight="1" outlineLevel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</row>
    <row r="185" spans="1:43" ht="15" hidden="1" customHeight="1" outlineLevel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</row>
    <row r="186" spans="1:43" ht="15" hidden="1" customHeight="1" outlineLevel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</row>
    <row r="187" spans="1:43" ht="15" hidden="1" customHeight="1" outlineLevel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</row>
    <row r="188" spans="1:43" ht="15" hidden="1" customHeight="1" outlineLevel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</row>
    <row r="189" spans="1:43" ht="15" hidden="1" customHeight="1" outlineLevel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</row>
    <row r="190" spans="1:43" ht="15" hidden="1" customHeight="1" outlineLevel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</row>
    <row r="191" spans="1:43" ht="15" hidden="1" customHeight="1" outlineLevel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</row>
    <row r="192" spans="1:43" ht="15" hidden="1" customHeight="1" outlineLevel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:43" ht="15" hidden="1" customHeight="1" outlineLevel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:43" ht="15" hidden="1" customHeight="1" outlineLevel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  <row r="195" spans="1:43" ht="15" hidden="1" customHeight="1" outlineLevel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</row>
    <row r="196" spans="1:43" ht="15" hidden="1" customHeight="1" outlineLevel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</row>
    <row r="197" spans="1:43" ht="15" hidden="1" customHeight="1" outlineLevel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</row>
    <row r="198" spans="1:43" ht="15" hidden="1" customHeight="1" outlineLevel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</row>
    <row r="199" spans="1:43" ht="15" hidden="1" customHeight="1" outlineLevel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</row>
    <row r="200" spans="1:43" ht="15" hidden="1" customHeight="1" outlineLevel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</row>
    <row r="201" spans="1:43" ht="15" hidden="1" customHeight="1" outlineLevel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</row>
    <row r="202" spans="1:43" ht="15" hidden="1" customHeight="1" outlineLevel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</row>
    <row r="203" spans="1:43" ht="15" hidden="1" customHeight="1" outlineLevel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</row>
    <row r="204" spans="1:43" ht="15" hidden="1" customHeight="1" outlineLevel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</row>
    <row r="205" spans="1:43" ht="15" hidden="1" customHeight="1" outlineLevel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</row>
    <row r="206" spans="1:43" ht="15" hidden="1" customHeight="1" outlineLevel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</row>
    <row r="207" spans="1:43" ht="15" hidden="1" customHeight="1" outlineLevel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</row>
    <row r="208" spans="1:43" ht="15" hidden="1" customHeight="1" outlineLevel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</row>
    <row r="209" spans="1:43" ht="15" hidden="1" customHeight="1" outlineLevel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</row>
    <row r="210" spans="1:43" ht="15" hidden="1" customHeight="1" outlineLevel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</row>
    <row r="211" spans="1:43" ht="15" hidden="1" customHeight="1" outlineLevel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</row>
    <row r="212" spans="1:43" ht="15" hidden="1" customHeight="1" outlineLevel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</row>
    <row r="213" spans="1:43" ht="15" hidden="1" customHeight="1" outlineLevel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</row>
    <row r="214" spans="1:43" ht="15" hidden="1" customHeight="1" outlineLevel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</row>
    <row r="215" spans="1:43" ht="15" hidden="1" customHeight="1" outlineLevel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</row>
    <row r="216" spans="1:43" ht="15" hidden="1" customHeight="1" outlineLevel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</row>
    <row r="217" spans="1:43" ht="15" hidden="1" customHeight="1" outlineLevel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</row>
    <row r="218" spans="1:43" ht="15" hidden="1" customHeight="1" outlineLevel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</row>
    <row r="219" spans="1:43" ht="15" hidden="1" customHeight="1" outlineLevel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</row>
    <row r="220" spans="1:43" ht="15" hidden="1" customHeight="1" outlineLevel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</row>
    <row r="221" spans="1:43" ht="15" hidden="1" customHeight="1" outlineLevel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</row>
    <row r="222" spans="1:43" ht="15" hidden="1" customHeight="1" outlineLevel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</row>
    <row r="223" spans="1:43" ht="15" hidden="1" customHeight="1" outlineLevel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</row>
    <row r="224" spans="1:43" ht="15" hidden="1" customHeight="1" outlineLevel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</row>
    <row r="225" spans="1:43" ht="15" hidden="1" customHeight="1" outlineLevel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</row>
    <row r="226" spans="1:43" ht="15" hidden="1" customHeight="1" outlineLevel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</row>
    <row r="227" spans="1:43" ht="15" hidden="1" customHeight="1" outlineLevel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</row>
    <row r="228" spans="1:43" ht="15" hidden="1" customHeight="1" outlineLevel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</row>
    <row r="229" spans="1:43" ht="15" hidden="1" customHeight="1" outlineLevel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</row>
    <row r="230" spans="1:43" ht="15" hidden="1" customHeight="1" outlineLevel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</row>
    <row r="231" spans="1:43" ht="15" hidden="1" customHeight="1" outlineLevel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</row>
    <row r="232" spans="1:43" ht="15" hidden="1" customHeight="1" outlineLevel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</row>
    <row r="233" spans="1:43" ht="15" hidden="1" customHeight="1" outlineLevel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</row>
    <row r="234" spans="1:43" ht="15" hidden="1" customHeight="1" outlineLevel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</row>
    <row r="235" spans="1:43" ht="15" hidden="1" customHeight="1" outlineLevel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</row>
    <row r="236" spans="1:43" ht="15" hidden="1" customHeight="1" outlineLevel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</row>
    <row r="237" spans="1:43" ht="15" hidden="1" customHeight="1" outlineLevel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</row>
    <row r="238" spans="1:43" ht="15" hidden="1" customHeight="1" outlineLevel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</row>
    <row r="239" spans="1:43" ht="15" hidden="1" customHeight="1" outlineLevel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</row>
    <row r="240" spans="1:43" ht="15" hidden="1" customHeight="1" outlineLevel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</row>
    <row r="241" spans="1:43" ht="15" hidden="1" customHeight="1" outlineLevel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</row>
    <row r="242" spans="1:43" ht="15" hidden="1" customHeight="1" outlineLevel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</row>
    <row r="243" spans="1:43" ht="15" hidden="1" customHeight="1" outlineLevel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</row>
    <row r="244" spans="1:43" ht="15" hidden="1" customHeight="1" outlineLevel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</row>
    <row r="245" spans="1:43" ht="15" hidden="1" customHeight="1" outlineLevel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</row>
    <row r="246" spans="1:43" ht="15" hidden="1" customHeight="1" outlineLevel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</row>
    <row r="247" spans="1:43" ht="15" hidden="1" customHeight="1" outlineLevel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</row>
    <row r="248" spans="1:43" ht="15" hidden="1" customHeight="1" outlineLevel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</row>
    <row r="249" spans="1:43" ht="15" hidden="1" customHeight="1" outlineLevel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</row>
    <row r="250" spans="1:43" ht="15" hidden="1" customHeight="1" outlineLevel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</row>
    <row r="251" spans="1:43" ht="15" hidden="1" customHeight="1" outlineLevel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</row>
    <row r="252" spans="1:43" ht="15" hidden="1" customHeight="1" outlineLevel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</row>
    <row r="253" spans="1:43" ht="15" hidden="1" customHeight="1" outlineLevel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</row>
    <row r="254" spans="1:43" ht="15" hidden="1" customHeight="1" outlineLevel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</row>
    <row r="255" spans="1:43" ht="15" hidden="1" customHeight="1" outlineLevel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</row>
    <row r="256" spans="1:43" ht="15" hidden="1" customHeight="1" outlineLevel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</row>
    <row r="257" spans="1:43" ht="15" hidden="1" customHeight="1" outlineLevel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</row>
    <row r="258" spans="1:43" ht="15" hidden="1" customHeight="1" outlineLevel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</row>
    <row r="259" spans="1:43" ht="15" hidden="1" customHeight="1" outlineLevel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</row>
    <row r="260" spans="1:43" ht="15" hidden="1" customHeight="1" outlineLevel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</row>
    <row r="261" spans="1:43" ht="15" hidden="1" customHeight="1" outlineLevel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</row>
    <row r="262" spans="1:43" ht="15" hidden="1" customHeight="1" outlineLevel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</row>
    <row r="263" spans="1:43" ht="15" hidden="1" customHeight="1" outlineLevel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</row>
    <row r="264" spans="1:43" ht="15" hidden="1" customHeight="1" outlineLevel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</row>
    <row r="265" spans="1:43" ht="15" hidden="1" customHeight="1" outlineLevel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</row>
    <row r="266" spans="1:43" ht="15" hidden="1" customHeight="1" outlineLevel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</row>
    <row r="267" spans="1:43" ht="15" hidden="1" customHeight="1" outlineLevel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</row>
    <row r="268" spans="1:43" ht="15" hidden="1" customHeight="1" outlineLevel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</row>
    <row r="269" spans="1:43" ht="15" hidden="1" customHeight="1" outlineLevel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</row>
    <row r="270" spans="1:43" ht="15" hidden="1" customHeight="1" outlineLevel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</row>
    <row r="271" spans="1:43" ht="15" hidden="1" customHeight="1" outlineLevel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</row>
    <row r="272" spans="1:43" ht="15" hidden="1" customHeight="1" outlineLevel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</row>
    <row r="273" spans="1:43" ht="15" hidden="1" customHeight="1" outlineLevel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</row>
    <row r="274" spans="1:43" ht="15" hidden="1" customHeight="1" outlineLevel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</row>
    <row r="275" spans="1:43" ht="15" hidden="1" customHeight="1" outlineLevel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</row>
    <row r="276" spans="1:43" ht="15" hidden="1" customHeight="1" outlineLevel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</row>
    <row r="277" spans="1:43" ht="15" hidden="1" customHeight="1" outlineLevel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</row>
    <row r="278" spans="1:43" ht="15" hidden="1" customHeight="1" outlineLevel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</row>
    <row r="279" spans="1:43" ht="15" hidden="1" customHeight="1" outlineLevel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</row>
    <row r="280" spans="1:43" ht="15" hidden="1" customHeight="1" outlineLevel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</row>
    <row r="281" spans="1:43" ht="15" hidden="1" customHeight="1" outlineLevel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</row>
    <row r="282" spans="1:43" ht="15" hidden="1" customHeight="1" outlineLevel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</row>
    <row r="283" spans="1:43" ht="15" hidden="1" customHeight="1" outlineLevel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</row>
    <row r="284" spans="1:43" ht="15" hidden="1" customHeight="1" outlineLevel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</row>
    <row r="285" spans="1:43" ht="15" hidden="1" customHeight="1" outlineLevel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</row>
    <row r="286" spans="1:43" ht="15" hidden="1" customHeight="1" outlineLevel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</row>
    <row r="287" spans="1:43" ht="15" hidden="1" customHeight="1" outlineLevel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</row>
    <row r="288" spans="1:43" ht="15" hidden="1" customHeight="1" outlineLevel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</row>
    <row r="289" spans="1:43" ht="15" hidden="1" customHeight="1" outlineLevel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</row>
    <row r="290" spans="1:43" ht="15" hidden="1" customHeight="1" outlineLevel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</row>
    <row r="291" spans="1:43" ht="15" hidden="1" customHeight="1" outlineLevel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</row>
    <row r="292" spans="1:43" ht="15" hidden="1" customHeight="1" outlineLevel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</row>
    <row r="293" spans="1:43" ht="15" hidden="1" customHeight="1" outlineLevel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</row>
    <row r="294" spans="1:43" ht="15" hidden="1" customHeight="1" outlineLevel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</row>
    <row r="295" spans="1:43" ht="15" hidden="1" customHeight="1" outlineLevel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</row>
    <row r="296" spans="1:43" ht="15" hidden="1" customHeight="1" outlineLevel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</row>
    <row r="297" spans="1:43" ht="15" hidden="1" customHeight="1" outlineLevel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</row>
    <row r="298" spans="1:43" ht="15" hidden="1" customHeight="1" outlineLevel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</row>
    <row r="299" spans="1:43" ht="15" hidden="1" customHeight="1" outlineLevel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</row>
    <row r="300" spans="1:43" ht="15" hidden="1" customHeight="1" outlineLevel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</row>
    <row r="301" spans="1:43" ht="15" hidden="1" customHeight="1" outlineLevel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</row>
    <row r="302" spans="1:43" ht="15" hidden="1" customHeight="1" outlineLevel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</row>
    <row r="303" spans="1:43" ht="15" hidden="1" customHeight="1" outlineLevel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</row>
    <row r="304" spans="1:43" ht="15" hidden="1" customHeight="1" outlineLevel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</row>
    <row r="305" spans="1:43" ht="15" hidden="1" customHeight="1" outlineLevel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</row>
    <row r="306" spans="1:43" ht="15" hidden="1" customHeight="1" outlineLevel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</row>
    <row r="307" spans="1:43" ht="15" hidden="1" customHeight="1" outlineLevel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</row>
    <row r="308" spans="1:43" ht="15" hidden="1" customHeight="1" outlineLevel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</row>
    <row r="309" spans="1:43" ht="15" hidden="1" customHeight="1" outlineLevel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</row>
    <row r="310" spans="1:43" ht="15" hidden="1" customHeight="1" outlineLevel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</row>
    <row r="311" spans="1:43" ht="15" hidden="1" customHeight="1" outlineLevel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</row>
    <row r="312" spans="1:43" ht="15" hidden="1" customHeight="1" outlineLevel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</row>
    <row r="313" spans="1:43" ht="15" hidden="1" customHeight="1" outlineLevel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</row>
    <row r="314" spans="1:43" ht="15" hidden="1" customHeight="1" outlineLevel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</row>
    <row r="315" spans="1:43" ht="15" hidden="1" customHeight="1" outlineLevel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</row>
    <row r="316" spans="1:43" ht="15" hidden="1" customHeight="1" outlineLevel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</row>
    <row r="317" spans="1:43" ht="15" hidden="1" customHeight="1" outlineLevel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</row>
    <row r="318" spans="1:43" ht="15" hidden="1" customHeight="1" outlineLevel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</row>
    <row r="319" spans="1:43" ht="15" hidden="1" customHeight="1" outlineLevel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</row>
    <row r="320" spans="1:43" ht="15" hidden="1" customHeight="1" outlineLevel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</row>
    <row r="321" spans="1:43" ht="15" hidden="1" customHeight="1" outlineLevel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</row>
    <row r="322" spans="1:43" ht="15" hidden="1" customHeight="1" outlineLevel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</row>
    <row r="323" spans="1:43" ht="15" hidden="1" customHeight="1" outlineLevel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</row>
    <row r="324" spans="1:43" ht="15" hidden="1" customHeight="1" outlineLevel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</row>
    <row r="325" spans="1:43" ht="15" hidden="1" customHeight="1" outlineLevel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</row>
    <row r="326" spans="1:43" ht="15" hidden="1" customHeight="1" outlineLevel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</row>
    <row r="327" spans="1:43" ht="15" hidden="1" customHeight="1" outlineLevel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</row>
    <row r="328" spans="1:43" ht="15" hidden="1" customHeight="1" outlineLevel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</row>
    <row r="329" spans="1:43" ht="15" hidden="1" customHeight="1" outlineLevel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</row>
    <row r="330" spans="1:43" ht="15" hidden="1" customHeight="1" outlineLevel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</row>
    <row r="331" spans="1:43" ht="15" hidden="1" customHeight="1" outlineLevel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</row>
    <row r="332" spans="1:43" ht="15" hidden="1" customHeight="1" outlineLevel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</row>
    <row r="333" spans="1:43" ht="15" hidden="1" customHeight="1" outlineLevel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</row>
    <row r="334" spans="1:43" ht="15" hidden="1" customHeight="1" outlineLevel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</row>
    <row r="335" spans="1:43" ht="15" hidden="1" customHeight="1" outlineLevel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</row>
    <row r="336" spans="1:43" ht="15" hidden="1" customHeight="1" outlineLevel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</row>
    <row r="337" spans="1:43" ht="15" hidden="1" customHeight="1" outlineLevel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</row>
    <row r="338" spans="1:43" ht="15" hidden="1" customHeight="1" outlineLevel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</row>
    <row r="339" spans="1:43" ht="15" hidden="1" customHeight="1" outlineLevel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</row>
    <row r="340" spans="1:43" ht="15" hidden="1" customHeight="1" outlineLevel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</row>
    <row r="341" spans="1:43" ht="15" hidden="1" customHeight="1" outlineLevel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</row>
    <row r="342" spans="1:43" ht="15" hidden="1" customHeight="1" outlineLevel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</row>
    <row r="343" spans="1:43" ht="15" hidden="1" customHeight="1" outlineLevel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</row>
    <row r="344" spans="1:43" ht="15" hidden="1" customHeight="1" outlineLevel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</row>
    <row r="345" spans="1:43" ht="15" hidden="1" customHeight="1" outlineLevel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</row>
    <row r="346" spans="1:43" ht="15" hidden="1" customHeight="1" outlineLevel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</row>
    <row r="347" spans="1:43" ht="15" hidden="1" customHeight="1" outlineLevel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</row>
    <row r="348" spans="1:43" ht="15" hidden="1" customHeight="1" outlineLevel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</row>
    <row r="349" spans="1:43" ht="15" hidden="1" customHeight="1" outlineLevel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</row>
    <row r="350" spans="1:43" ht="15" hidden="1" customHeight="1" outlineLevel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</row>
    <row r="351" spans="1:43" ht="15" hidden="1" customHeight="1" outlineLevel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</row>
    <row r="352" spans="1:43" ht="15" hidden="1" customHeight="1" outlineLevel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</row>
    <row r="353" spans="1:43" ht="15" hidden="1" customHeight="1" outlineLevel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</row>
    <row r="354" spans="1:43" ht="15" hidden="1" customHeight="1" outlineLevel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</row>
    <row r="355" spans="1:43" ht="15" hidden="1" customHeight="1" outlineLevel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</row>
    <row r="356" spans="1:43" ht="15" hidden="1" customHeight="1" outlineLevel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</row>
    <row r="357" spans="1:43" ht="15" hidden="1" customHeight="1" outlineLevel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</row>
    <row r="358" spans="1:43" ht="15" hidden="1" customHeight="1" outlineLevel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</row>
    <row r="359" spans="1:43" ht="15" hidden="1" customHeight="1" outlineLevel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</row>
    <row r="360" spans="1:43" ht="15" hidden="1" customHeight="1" outlineLevel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</row>
    <row r="361" spans="1:43" ht="15" hidden="1" customHeight="1" outlineLevel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</row>
    <row r="362" spans="1:43" ht="15" hidden="1" customHeight="1" outlineLevel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</row>
    <row r="363" spans="1:43" ht="15" hidden="1" customHeight="1" outlineLevel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</row>
    <row r="364" spans="1:43" ht="15" hidden="1" customHeight="1" outlineLevel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</row>
    <row r="365" spans="1:43" ht="15" hidden="1" customHeight="1" outlineLevel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</row>
    <row r="366" spans="1:43" ht="15" hidden="1" customHeight="1" outlineLevel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</row>
    <row r="367" spans="1:43" ht="15" hidden="1" customHeight="1" outlineLevel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</row>
    <row r="368" spans="1:43" ht="15" hidden="1" customHeight="1" outlineLevel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</row>
    <row r="369" spans="1:43" ht="15" hidden="1" customHeight="1" outlineLevel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</row>
    <row r="370" spans="1:43" ht="15" hidden="1" customHeight="1" outlineLevel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</row>
    <row r="371" spans="1:43" ht="15" hidden="1" customHeight="1" outlineLevel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</row>
    <row r="372" spans="1:43" ht="15" hidden="1" customHeight="1" outlineLevel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</row>
    <row r="373" spans="1:43" ht="15" hidden="1" customHeight="1" outlineLevel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</row>
    <row r="374" spans="1:43" ht="15" hidden="1" customHeight="1" outlineLevel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</row>
    <row r="375" spans="1:43" ht="15" hidden="1" customHeight="1" outlineLevel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</row>
    <row r="376" spans="1:43" ht="15" hidden="1" customHeight="1" outlineLevel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</row>
    <row r="377" spans="1:43" ht="15" hidden="1" customHeight="1" outlineLevel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</row>
    <row r="378" spans="1:43" ht="15" hidden="1" customHeight="1" outlineLevel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</row>
    <row r="379" spans="1:43" ht="15" hidden="1" customHeight="1" outlineLevel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</row>
    <row r="380" spans="1:43" ht="15" hidden="1" customHeight="1" outlineLevel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</row>
    <row r="381" spans="1:43" ht="15" hidden="1" customHeight="1" outlineLevel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</row>
    <row r="382" spans="1:43" ht="15" hidden="1" customHeight="1" outlineLevel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</row>
    <row r="383" spans="1:43" ht="15" hidden="1" customHeight="1" outlineLevel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</row>
    <row r="384" spans="1:43" ht="15" hidden="1" customHeight="1" outlineLevel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</row>
    <row r="385" spans="1:43" ht="15" hidden="1" customHeight="1" outlineLevel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</row>
    <row r="386" spans="1:43" ht="15" hidden="1" customHeight="1" outlineLevel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</row>
    <row r="387" spans="1:43" ht="15" hidden="1" customHeight="1" outlineLevel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</row>
    <row r="388" spans="1:43" ht="15" hidden="1" customHeight="1" outlineLevel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</row>
    <row r="389" spans="1:43" ht="15" hidden="1" customHeight="1" outlineLevel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</row>
    <row r="390" spans="1:43" ht="15" hidden="1" customHeight="1" outlineLevel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</row>
    <row r="391" spans="1:43" ht="15" hidden="1" customHeight="1" outlineLevel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</row>
    <row r="392" spans="1:43" ht="15" hidden="1" customHeight="1" outlineLevel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</row>
    <row r="393" spans="1:43" ht="15" hidden="1" customHeight="1" outlineLevel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</row>
    <row r="394" spans="1:43" ht="15" hidden="1" customHeight="1" outlineLevel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</row>
    <row r="395" spans="1:43" ht="15" hidden="1" customHeight="1" outlineLevel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</row>
    <row r="396" spans="1:43" ht="15" hidden="1" customHeight="1" outlineLevel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</row>
    <row r="397" spans="1:43" ht="15" hidden="1" customHeight="1" outlineLevel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</row>
    <row r="398" spans="1:43" ht="15" hidden="1" customHeight="1" outlineLevel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</row>
    <row r="399" spans="1:43" ht="15" hidden="1" customHeight="1" outlineLevel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</row>
    <row r="400" spans="1:43" ht="15" hidden="1" customHeight="1" outlineLevel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</row>
    <row r="401" spans="1:43" ht="15" hidden="1" customHeight="1" outlineLevel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</row>
    <row r="402" spans="1:43" ht="15" hidden="1" customHeight="1" outlineLevel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</row>
    <row r="403" spans="1:43" ht="15" hidden="1" customHeight="1" outlineLevel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</row>
    <row r="404" spans="1:43" ht="15" hidden="1" customHeight="1" outlineLevel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</row>
    <row r="405" spans="1:43" ht="15" hidden="1" customHeight="1" outlineLevel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</row>
    <row r="406" spans="1:43" ht="15" hidden="1" customHeight="1" outlineLevel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</row>
    <row r="407" spans="1:43" ht="15" hidden="1" customHeight="1" outlineLevel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</row>
    <row r="408" spans="1:43" ht="15" hidden="1" customHeight="1" outlineLevel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</row>
    <row r="409" spans="1:43" ht="15" hidden="1" customHeight="1" outlineLevel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</row>
    <row r="410" spans="1:43" ht="15" hidden="1" customHeight="1" outlineLevel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</row>
    <row r="411" spans="1:43" ht="15" hidden="1" customHeight="1" outlineLevel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</row>
    <row r="412" spans="1:43" ht="15" hidden="1" customHeight="1" outlineLevel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</row>
    <row r="413" spans="1:43" ht="15" hidden="1" customHeight="1" outlineLevel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</row>
    <row r="414" spans="1:43" ht="15" hidden="1" customHeight="1" outlineLevel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</row>
    <row r="415" spans="1:43" ht="15" hidden="1" customHeight="1" outlineLevel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</row>
    <row r="416" spans="1:43" ht="15" hidden="1" customHeight="1" outlineLevel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</row>
    <row r="417" spans="1:43" ht="15" hidden="1" customHeight="1" outlineLevel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</row>
    <row r="418" spans="1:43" ht="15" hidden="1" customHeight="1" outlineLevel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</row>
    <row r="419" spans="1:43" ht="15" hidden="1" customHeight="1" outlineLevel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</row>
    <row r="420" spans="1:43" ht="15" hidden="1" customHeight="1" outlineLevel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</row>
    <row r="421" spans="1:43" ht="15" hidden="1" customHeight="1" outlineLevel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</row>
    <row r="422" spans="1:43" ht="15" hidden="1" customHeight="1" outlineLevel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</row>
    <row r="423" spans="1:43" ht="15" hidden="1" customHeight="1" outlineLevel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</row>
    <row r="424" spans="1:43" ht="15" hidden="1" customHeight="1" outlineLevel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</row>
    <row r="425" spans="1:43" ht="15" hidden="1" customHeight="1" outlineLevel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</row>
    <row r="426" spans="1:43" ht="15" hidden="1" customHeight="1" outlineLevel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</row>
    <row r="427" spans="1:43" ht="15" hidden="1" customHeight="1" outlineLevel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</row>
    <row r="428" spans="1:43" ht="15" hidden="1" customHeight="1" outlineLevel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</row>
    <row r="429" spans="1:43" ht="15" hidden="1" customHeight="1" outlineLevel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</row>
    <row r="430" spans="1:43" ht="15" hidden="1" customHeight="1" outlineLevel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</row>
    <row r="431" spans="1:43" ht="15" hidden="1" customHeight="1" outlineLevel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</row>
    <row r="432" spans="1:43" ht="15" hidden="1" customHeight="1" outlineLevel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</row>
    <row r="433" spans="1:43" ht="15" hidden="1" customHeight="1" outlineLevel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</row>
    <row r="434" spans="1:43" ht="15" hidden="1" customHeight="1" outlineLevel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</row>
    <row r="435" spans="1:43" ht="15" hidden="1" customHeight="1" outlineLevel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</row>
    <row r="436" spans="1:43" ht="15" hidden="1" customHeight="1" outlineLevel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</row>
    <row r="437" spans="1:43" ht="15" hidden="1" customHeight="1" outlineLevel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</row>
    <row r="438" spans="1:43" ht="15" hidden="1" customHeight="1" outlineLevel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</row>
    <row r="439" spans="1:43" ht="15" hidden="1" customHeight="1" outlineLevel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</row>
    <row r="440" spans="1:43" ht="15" hidden="1" customHeight="1" outlineLevel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</row>
    <row r="441" spans="1:43" ht="15" hidden="1" customHeight="1" outlineLevel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</row>
    <row r="442" spans="1:43" ht="15" hidden="1" customHeight="1" outlineLevel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</row>
    <row r="443" spans="1:43" ht="15" hidden="1" customHeight="1" outlineLevel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</row>
    <row r="444" spans="1:43" ht="15" hidden="1" customHeight="1" outlineLevel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</row>
    <row r="445" spans="1:43" ht="15" hidden="1" customHeight="1" outlineLevel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</row>
    <row r="446" spans="1:43" ht="15" hidden="1" customHeight="1" outlineLevel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</row>
    <row r="447" spans="1:43" ht="15" hidden="1" customHeight="1" outlineLevel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</row>
    <row r="448" spans="1:43" ht="15" hidden="1" customHeight="1" outlineLevel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</row>
    <row r="449" spans="1:43" ht="15" hidden="1" customHeight="1" outlineLevel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</row>
    <row r="450" spans="1:43" ht="15" hidden="1" customHeight="1" outlineLevel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</row>
    <row r="451" spans="1:43" ht="15" hidden="1" customHeight="1" outlineLevel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</row>
    <row r="452" spans="1:43" ht="15" hidden="1" customHeight="1" outlineLevel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</row>
    <row r="453" spans="1:43" ht="15" hidden="1" customHeight="1" outlineLevel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</row>
    <row r="454" spans="1:43" ht="15" hidden="1" customHeight="1" outlineLevel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</row>
    <row r="455" spans="1:43" ht="15" hidden="1" customHeight="1" outlineLevel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</row>
    <row r="456" spans="1:43" ht="15" hidden="1" customHeight="1" outlineLevel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</row>
    <row r="457" spans="1:43" ht="15" hidden="1" customHeight="1" outlineLevel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</row>
    <row r="458" spans="1:43" ht="15" hidden="1" customHeight="1" outlineLevel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</row>
    <row r="459" spans="1:43" ht="15" hidden="1" customHeight="1" outlineLevel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</row>
    <row r="460" spans="1:43" ht="15" hidden="1" customHeight="1" outlineLevel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</row>
    <row r="461" spans="1:43" ht="15" hidden="1" customHeight="1" outlineLevel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</row>
    <row r="462" spans="1:43" ht="15" hidden="1" customHeight="1" outlineLevel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</row>
    <row r="463" spans="1:43" ht="15" hidden="1" customHeight="1" outlineLevel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</row>
    <row r="464" spans="1:43" ht="15" hidden="1" customHeight="1" outlineLevel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</row>
    <row r="465" spans="1:43" ht="15" hidden="1" customHeight="1" outlineLevel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</row>
    <row r="466" spans="1:43" ht="15" hidden="1" customHeight="1" outlineLevel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</row>
    <row r="467" spans="1:43" ht="15" hidden="1" customHeight="1" outlineLevel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</row>
    <row r="468" spans="1:43" ht="15" hidden="1" customHeight="1" outlineLevel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</row>
    <row r="469" spans="1:43" ht="15" hidden="1" customHeight="1" outlineLevel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</row>
    <row r="470" spans="1:43" ht="15" hidden="1" customHeight="1" outlineLevel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</row>
    <row r="471" spans="1:43" ht="15" hidden="1" customHeight="1" outlineLevel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</row>
    <row r="472" spans="1:43" ht="15" hidden="1" customHeight="1" outlineLevel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</row>
    <row r="473" spans="1:43" ht="15" hidden="1" customHeight="1" outlineLevel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</row>
    <row r="474" spans="1:43" ht="15" hidden="1" customHeight="1" outlineLevel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</row>
    <row r="475" spans="1:43" ht="15" hidden="1" customHeight="1" outlineLevel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</row>
    <row r="476" spans="1:43" ht="15" hidden="1" customHeight="1" outlineLevel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</row>
    <row r="477" spans="1:43" ht="15" hidden="1" customHeight="1" outlineLevel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</row>
    <row r="478" spans="1:43" ht="15" hidden="1" customHeight="1" outlineLevel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</row>
    <row r="479" spans="1:43" ht="15" hidden="1" customHeight="1" outlineLevel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</row>
    <row r="480" spans="1:43" ht="15" hidden="1" customHeight="1" outlineLevel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</row>
    <row r="481" spans="1:43" ht="15" hidden="1" customHeight="1" outlineLevel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</row>
    <row r="482" spans="1:43" ht="15" hidden="1" customHeight="1" outlineLevel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</row>
    <row r="483" spans="1:43" ht="15" hidden="1" customHeight="1" outlineLevel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</row>
    <row r="484" spans="1:43" ht="15" hidden="1" customHeight="1" outlineLevel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</row>
    <row r="485" spans="1:43" ht="15" hidden="1" customHeight="1" outlineLevel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</row>
    <row r="486" spans="1:43" ht="15" hidden="1" customHeight="1" outlineLevel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</row>
    <row r="487" spans="1:43" ht="15" hidden="1" customHeight="1" outlineLevel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</row>
    <row r="488" spans="1:43" ht="15" hidden="1" customHeight="1" outlineLevel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</row>
    <row r="489" spans="1:43" ht="15" hidden="1" customHeight="1" outlineLevel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</row>
    <row r="490" spans="1:43" ht="15" hidden="1" customHeight="1" outlineLevel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</row>
    <row r="491" spans="1:43" ht="15" hidden="1" customHeight="1" outlineLevel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</row>
    <row r="492" spans="1:43" ht="15" hidden="1" customHeight="1" outlineLevel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</row>
    <row r="493" spans="1:43" ht="15" hidden="1" customHeight="1" outlineLevel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</row>
    <row r="494" spans="1:43" ht="15" hidden="1" customHeight="1" outlineLevel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</row>
    <row r="495" spans="1:43" ht="15" hidden="1" customHeight="1" outlineLevel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</row>
    <row r="496" spans="1:43" ht="15" hidden="1" customHeight="1" outlineLevel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</row>
    <row r="497" spans="1:44" ht="15" hidden="1" customHeight="1" outlineLevel="1">
      <c r="A497" s="86"/>
      <c r="B497" s="86"/>
      <c r="C497" s="87"/>
      <c r="D497" s="87"/>
      <c r="E497" s="87"/>
      <c r="F497" s="87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</row>
    <row r="498" spans="1:44" ht="15" hidden="1" customHeight="1" outlineLevel="1">
      <c r="A498" s="86"/>
      <c r="B498" s="86"/>
      <c r="C498" s="87"/>
      <c r="D498" s="87"/>
      <c r="E498" s="87"/>
      <c r="F498" s="87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</row>
    <row r="499" spans="1:44" ht="15" customHeight="1" collapsed="1" thickBot="1">
      <c r="A499" s="86"/>
      <c r="B499" s="86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6"/>
      <c r="AQ499" s="86"/>
    </row>
    <row r="500" spans="1:44" ht="17.25" customHeight="1" thickBot="1">
      <c r="A500" s="86"/>
      <c r="B500" s="86"/>
      <c r="C500" s="107" t="s">
        <v>10</v>
      </c>
      <c r="D500" s="107" t="s">
        <v>46</v>
      </c>
      <c r="E500" s="107" t="s">
        <v>46</v>
      </c>
      <c r="F500" s="107" t="s">
        <v>90</v>
      </c>
      <c r="G500" s="107" t="s">
        <v>90</v>
      </c>
      <c r="H500" s="107" t="s">
        <v>49</v>
      </c>
      <c r="I500" s="107" t="s">
        <v>49</v>
      </c>
      <c r="J500" s="107" t="s">
        <v>11</v>
      </c>
      <c r="K500" s="107" t="s">
        <v>48</v>
      </c>
      <c r="L500" s="107" t="s">
        <v>20</v>
      </c>
      <c r="M500" s="107" t="s">
        <v>13</v>
      </c>
      <c r="N500" s="107" t="s">
        <v>14</v>
      </c>
      <c r="O500" s="107" t="s">
        <v>115</v>
      </c>
      <c r="P500" s="107" t="s">
        <v>115</v>
      </c>
      <c r="Q500" s="107" t="s">
        <v>12</v>
      </c>
      <c r="R500" s="107" t="s">
        <v>21</v>
      </c>
      <c r="S500" s="107" t="s">
        <v>22</v>
      </c>
      <c r="T500" s="107" t="s">
        <v>91</v>
      </c>
      <c r="U500" s="107" t="s">
        <v>91</v>
      </c>
      <c r="V500" s="107" t="s">
        <v>92</v>
      </c>
      <c r="W500" s="107" t="s">
        <v>92</v>
      </c>
      <c r="X500" s="107" t="s">
        <v>93</v>
      </c>
      <c r="Y500" s="107" t="s">
        <v>23</v>
      </c>
      <c r="Z500" s="107" t="s">
        <v>23</v>
      </c>
      <c r="AA500" s="107" t="s">
        <v>94</v>
      </c>
      <c r="AB500" s="107" t="s">
        <v>15</v>
      </c>
      <c r="AC500" s="107" t="s">
        <v>16</v>
      </c>
      <c r="AD500" s="107" t="s">
        <v>17</v>
      </c>
      <c r="AE500" s="107" t="s">
        <v>17</v>
      </c>
      <c r="AF500" s="107" t="s">
        <v>24</v>
      </c>
      <c r="AG500" s="107" t="s">
        <v>4</v>
      </c>
      <c r="AH500" s="107" t="s">
        <v>4</v>
      </c>
      <c r="AI500" s="107" t="s">
        <v>7</v>
      </c>
      <c r="AJ500" s="107" t="s">
        <v>8</v>
      </c>
      <c r="AK500" s="107" t="s">
        <v>95</v>
      </c>
      <c r="AL500" s="107" t="s">
        <v>18</v>
      </c>
      <c r="AM500" s="107" t="s">
        <v>41</v>
      </c>
      <c r="AN500" s="107" t="s">
        <v>5</v>
      </c>
      <c r="AO500" s="86"/>
      <c r="AP500" s="86"/>
      <c r="AQ500" s="107" t="str">
        <f>AQ10</f>
        <v>EU_28</v>
      </c>
    </row>
    <row r="501" spans="1:44" s="131" customFormat="1" ht="29.25" customHeight="1">
      <c r="A501" s="189" t="s">
        <v>102</v>
      </c>
      <c r="B501" s="129"/>
      <c r="C501" s="190"/>
      <c r="D501" s="190">
        <v>0</v>
      </c>
      <c r="E501" s="190">
        <f>INDEX(E:E,MATCH(MAX($A$16:$A$500),$A:$A,0),1)/INDEX(E:E,MATCH(MAX($A$16:$A$500),$A:$A,0)-1,1)-1</f>
        <v>0</v>
      </c>
      <c r="F501" s="190"/>
      <c r="G501" s="190"/>
      <c r="H501" s="190"/>
      <c r="I501" s="190"/>
      <c r="J501" s="190"/>
      <c r="K501" s="190"/>
      <c r="L501" s="190">
        <v>-4.698821805324549E-3</v>
      </c>
      <c r="M501" s="190">
        <v>1.5511796396061595E-2</v>
      </c>
      <c r="N501" s="190"/>
      <c r="O501" s="190">
        <v>0</v>
      </c>
      <c r="P501" s="190"/>
      <c r="Q501" s="190"/>
      <c r="R501" s="190">
        <v>2.3768858525476944E-3</v>
      </c>
      <c r="S501" s="190"/>
      <c r="T501" s="190"/>
      <c r="U501" s="190"/>
      <c r="V501" s="190"/>
      <c r="W501" s="190"/>
      <c r="X501" s="190" t="e">
        <f>INDEX(X:X,MATCH(MAX($A$16:$A$500),$A:$A,0),1)/INDEX(X:X,MATCH(MAX($A$16:$A$500),$A:$A,0)-1,1)-1</f>
        <v>#VALUE!</v>
      </c>
      <c r="Y501" s="190">
        <v>4.710005097356329E-2</v>
      </c>
      <c r="Z501" s="190">
        <f>INDEX(Z:Z,MATCH(MAX($A$16:$A$500),$A:$A,0),1)/INDEX(Z:Z,MATCH(MAX($A$16:$A$500),$A:$A,0)-1,1)-1</f>
        <v>4.584955823926018E-2</v>
      </c>
      <c r="AA501" s="190"/>
      <c r="AB501" s="190"/>
      <c r="AC501" s="190"/>
      <c r="AD501" s="190"/>
      <c r="AE501" s="190" t="e">
        <f>INDEX(AE:AE,MATCH(MAX($A$16:$A$500),$A:$A,0),1)/INDEX(AE:AE,MATCH(MAX($A$16:$A$500),$A:$A,0)-1,1)-1</f>
        <v>#VALUE!</v>
      </c>
      <c r="AF501" s="190">
        <v>0</v>
      </c>
      <c r="AG501" s="190"/>
      <c r="AH501" s="190" t="e">
        <f>INDEX(AH:AH,MATCH(MAX($A$16:$A$500),$A:$A,0),1)/INDEX(AH:AH,MATCH(MAX($A$16:$A$500),$A:$A,0)-1,1)-1</f>
        <v>#VALUE!</v>
      </c>
      <c r="AI501" s="190">
        <v>-3.9231385108086547E-2</v>
      </c>
      <c r="AJ501" s="190">
        <v>0</v>
      </c>
      <c r="AK501" s="190"/>
      <c r="AL501" s="190"/>
      <c r="AM501" s="190"/>
      <c r="AN501" s="190"/>
      <c r="AO501" s="191"/>
      <c r="AP501" s="192"/>
      <c r="AQ501" s="190">
        <v>5.6048891795796862E-3</v>
      </c>
      <c r="AR501" s="102"/>
    </row>
    <row r="502" spans="1:44" s="131" customFormat="1" ht="29.25" customHeight="1">
      <c r="A502" s="189" t="s">
        <v>127</v>
      </c>
      <c r="B502" s="129"/>
      <c r="C502" s="190"/>
      <c r="D502" s="190">
        <v>1.210914951247366E-3</v>
      </c>
      <c r="E502" s="190">
        <f>INDEX(E:E,MATCH(MAX($A$16:$A$500),$A:$A,0),1)/INDEX(E:E,MATCH(MAX($A$16:$A$500),$A:$A,0)-4,1)-1</f>
        <v>1.2108585521335424E-3</v>
      </c>
      <c r="F502" s="190"/>
      <c r="G502" s="190"/>
      <c r="H502" s="190"/>
      <c r="I502" s="190"/>
      <c r="J502" s="190"/>
      <c r="K502" s="190"/>
      <c r="L502" s="190">
        <v>-5.9246664443573183E-2</v>
      </c>
      <c r="M502" s="190">
        <v>-6.0577418800481064E-2</v>
      </c>
      <c r="N502" s="190"/>
      <c r="O502" s="190">
        <v>0</v>
      </c>
      <c r="P502" s="190"/>
      <c r="Q502" s="190"/>
      <c r="R502" s="190">
        <v>2.1058922295422722E-3</v>
      </c>
      <c r="S502" s="190"/>
      <c r="T502" s="190"/>
      <c r="U502" s="190"/>
      <c r="V502" s="190"/>
      <c r="W502" s="190"/>
      <c r="X502" s="190" t="e">
        <f>INDEX(X:X,MATCH(MAX($A$16:$A$500),$A:$A,0),1)/INDEX(X:X,MATCH(MAX($A$16:$A$500),$A:$A,0)-4,1)-1</f>
        <v>#VALUE!</v>
      </c>
      <c r="Y502" s="190">
        <v>6.1893478582702333E-2</v>
      </c>
      <c r="Z502" s="190">
        <f>INDEX(Z:Z,MATCH(MAX($A$16:$A$500),$A:$A,0),1)/INDEX(Z:Z,MATCH(MAX($A$16:$A$500),$A:$A,0)-4,1)-1</f>
        <v>7.7151082903654356E-2</v>
      </c>
      <c r="AA502" s="190"/>
      <c r="AB502" s="190"/>
      <c r="AC502" s="190"/>
      <c r="AD502" s="190"/>
      <c r="AE502" s="190" t="e">
        <f>INDEX(AE:AE,MATCH(MAX($A$16:$A$500),$A:$A,0),1)/INDEX(AE:AE,MATCH(MAX($A$16:$A$500),$A:$A,0)-4,1)-1</f>
        <v>#VALUE!</v>
      </c>
      <c r="AF502" s="190">
        <v>-8.565310492505307E-3</v>
      </c>
      <c r="AG502" s="190"/>
      <c r="AH502" s="190" t="e">
        <f>INDEX(AH:AH,MATCH(MAX($A$16:$A$500),$A:$A,0),1)/INDEX(AH:AH,MATCH(MAX($A$16:$A$500),$A:$A,0)-4,1)-1</f>
        <v>#VALUE!</v>
      </c>
      <c r="AI502" s="190">
        <v>0</v>
      </c>
      <c r="AJ502" s="190">
        <v>0</v>
      </c>
      <c r="AK502" s="190"/>
      <c r="AL502" s="190"/>
      <c r="AM502" s="190"/>
      <c r="AN502" s="190"/>
      <c r="AO502" s="191"/>
      <c r="AP502" s="193"/>
      <c r="AQ502" s="190">
        <v>-4.4559894815420664E-2</v>
      </c>
      <c r="AR502" s="102"/>
    </row>
    <row r="503" spans="1:44" s="131" customFormat="1" ht="29.25" customHeight="1" thickBot="1">
      <c r="A503" s="189" t="s">
        <v>132</v>
      </c>
      <c r="B503" s="129"/>
      <c r="C503" s="190"/>
      <c r="D503" s="190">
        <v>1.6441703865831769E-2</v>
      </c>
      <c r="E503" s="190">
        <f>INDEX(E:E,MATCH(MAX($A$16:$A$500),$A:$A,0),1)/INDEX(E:E,MATCH(MAX($A$16:$A$500),$A:$A,0)-1,1)-1</f>
        <v>0</v>
      </c>
      <c r="F503" s="190"/>
      <c r="G503" s="190"/>
      <c r="H503" s="190"/>
      <c r="I503" s="190"/>
      <c r="J503" s="190"/>
      <c r="K503" s="190"/>
      <c r="L503" s="190">
        <v>-3.9871197444892426E-2</v>
      </c>
      <c r="M503" s="190">
        <v>-0.165812530996859</v>
      </c>
      <c r="N503" s="190"/>
      <c r="O503" s="190"/>
      <c r="P503" s="190"/>
      <c r="Q503" s="190"/>
      <c r="R503" s="190">
        <v>0.15818642283910012</v>
      </c>
      <c r="S503" s="190"/>
      <c r="T503" s="190"/>
      <c r="U503" s="190"/>
      <c r="V503" s="190"/>
      <c r="W503" s="190"/>
      <c r="X503" s="190" t="e">
        <f>INDEX(X:X,MATCH(MAX($A$16:$A$500),$A:$A,0),1)/INDEX(X:X,MATCH(MAX($A$16:$A$500),$A:$A,0)-1,1)-1</f>
        <v>#VALUE!</v>
      </c>
      <c r="Y503" s="190">
        <v>-4.99138677297849E-2</v>
      </c>
      <c r="Z503" s="190">
        <f>INDEX(Z:Z,MATCH(MAX($A$16:$A$500),$A:$A,0),1)/INDEX(Z:Z,MATCH(MAX($A$16:$A$500),$A:$A,0)-1,1)-1</f>
        <v>4.584955823926018E-2</v>
      </c>
      <c r="AA503" s="190"/>
      <c r="AB503" s="190"/>
      <c r="AC503" s="190"/>
      <c r="AD503" s="190"/>
      <c r="AE503" s="190" t="e">
        <f>INDEX(AE:AE,MATCH(MAX($A$16:$A$500),$A:$A,0),1)/INDEX(AE:AE,MATCH(MAX($A$16:$A$500),$A:$A,0)-1,1)-1</f>
        <v>#VALUE!</v>
      </c>
      <c r="AF503" s="190">
        <v>-1.0683760683760646E-2</v>
      </c>
      <c r="AG503" s="190"/>
      <c r="AH503" s="190" t="e">
        <f>INDEX(AH:AH,MATCH(MAX($A$16:$A$500),$A:$A,0),1)/INDEX(AH:AH,MATCH(MAX($A$16:$A$500),$A:$A,0)-1,1)-1</f>
        <v>#VALUE!</v>
      </c>
      <c r="AI503" s="190">
        <v>4.2468167489885689E-2</v>
      </c>
      <c r="AJ503" s="190">
        <v>-1.2808652956664113E-2</v>
      </c>
      <c r="AK503" s="190"/>
      <c r="AL503" s="190"/>
      <c r="AM503" s="190"/>
      <c r="AN503" s="190"/>
      <c r="AO503" s="191"/>
      <c r="AP503" s="192"/>
      <c r="AQ503" s="190">
        <v>-6.5668035188618412E-2</v>
      </c>
      <c r="AR503" s="102"/>
    </row>
    <row r="504" spans="1:44" s="132" customFormat="1" ht="53.4" thickBot="1">
      <c r="A504" s="144" t="s">
        <v>126</v>
      </c>
      <c r="B504" s="130"/>
      <c r="C504" s="194"/>
      <c r="D504" s="194">
        <v>1.5780613877707683E-2</v>
      </c>
      <c r="E504" s="194">
        <f>AVERAGE(E501:E502)</f>
        <v>6.0542927606677122E-4</v>
      </c>
      <c r="F504" s="194"/>
      <c r="G504" s="194"/>
      <c r="H504" s="194"/>
      <c r="I504" s="194"/>
      <c r="J504" s="194"/>
      <c r="K504" s="194"/>
      <c r="L504" s="194">
        <v>-3.2316275264165362E-2</v>
      </c>
      <c r="M504" s="194">
        <v>-0.14937035615864924</v>
      </c>
      <c r="N504" s="194"/>
      <c r="O504" s="194"/>
      <c r="P504" s="194"/>
      <c r="Q504" s="194"/>
      <c r="R504" s="194">
        <v>0.154637602898682</v>
      </c>
      <c r="S504" s="194"/>
      <c r="T504" s="194"/>
      <c r="U504" s="194"/>
      <c r="V504" s="194"/>
      <c r="W504" s="194"/>
      <c r="X504" s="194" t="e">
        <f>AVERAGE(X501:X502)</f>
        <v>#VALUE!</v>
      </c>
      <c r="Y504" s="194">
        <v>-9.5742777955927005E-2</v>
      </c>
      <c r="Z504" s="194">
        <f>AVERAGE(Z501:Z502)</f>
        <v>6.1500320571457268E-2</v>
      </c>
      <c r="AA504" s="194"/>
      <c r="AB504" s="194"/>
      <c r="AC504" s="194"/>
      <c r="AD504" s="194"/>
      <c r="AE504" s="194" t="e">
        <f>AVERAGE(AE501:AE502)</f>
        <v>#VALUE!</v>
      </c>
      <c r="AF504" s="194">
        <v>7.6004343105320338E-3</v>
      </c>
      <c r="AG504" s="194"/>
      <c r="AH504" s="194" t="e">
        <f>AVERAGE(AH501:AH502)</f>
        <v>#VALUE!</v>
      </c>
      <c r="AI504" s="194">
        <v>8.0588612287469941E-2</v>
      </c>
      <c r="AJ504" s="194">
        <v>4.9560834263981945E-3</v>
      </c>
      <c r="AK504" s="194"/>
      <c r="AL504" s="194"/>
      <c r="AM504" s="194"/>
      <c r="AN504" s="194"/>
      <c r="AO504" s="195" t="s">
        <v>43</v>
      </c>
      <c r="AP504" s="196"/>
      <c r="AQ504" s="194">
        <v>-5.4510308132758256E-2</v>
      </c>
      <c r="AR504" s="131"/>
    </row>
    <row r="505" spans="1:44">
      <c r="C505" s="50"/>
      <c r="D505" s="50"/>
      <c r="E505" s="50"/>
      <c r="F505" s="50"/>
      <c r="AR505" s="71"/>
    </row>
    <row r="506" spans="1:44" ht="15.6">
      <c r="A506" s="185" t="s">
        <v>139</v>
      </c>
      <c r="B506" s="145" t="s">
        <v>133</v>
      </c>
      <c r="C506" s="146"/>
      <c r="D506" s="146"/>
      <c r="E506" s="147"/>
      <c r="F506" s="17"/>
    </row>
    <row r="507" spans="1:44">
      <c r="L507" s="74"/>
    </row>
  </sheetData>
  <mergeCells count="11">
    <mergeCell ref="A8:C8"/>
    <mergeCell ref="Q4:AA5"/>
    <mergeCell ref="AL8:AO9"/>
    <mergeCell ref="A67:AO67"/>
    <mergeCell ref="A15:AO15"/>
    <mergeCell ref="P6:Z6"/>
    <mergeCell ref="C9:H9"/>
    <mergeCell ref="A11:B11"/>
    <mergeCell ref="A12:B12"/>
    <mergeCell ref="A13:B13"/>
    <mergeCell ref="A10:B10"/>
  </mergeCells>
  <conditionalFormatting sqref="F16:I66">
    <cfRule type="cellIs" dxfId="2" priority="32" operator="equal">
      <formula>$F$8</formula>
    </cfRule>
  </conditionalFormatting>
  <conditionalFormatting sqref="E16:E66">
    <cfRule type="cellIs" dxfId="1" priority="31" operator="equal">
      <formula>$F$8</formula>
    </cfRule>
  </conditionalFormatting>
  <conditionalFormatting sqref="O11:P11">
    <cfRule type="cellIs" dxfId="0" priority="24" operator="equal">
      <formula>$G$8</formula>
    </cfRule>
  </conditionalFormatting>
  <pageMargins left="0.39370078740157483" right="0.39370078740157483" top="0.39370078740157483" bottom="0" header="0.31496062992125984" footer="0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R1:AT52"/>
  <sheetViews>
    <sheetView tabSelected="1" topLeftCell="A19" zoomScale="75" zoomScaleNormal="75" workbookViewId="0">
      <selection activeCell="CH46" sqref="CH46"/>
    </sheetView>
  </sheetViews>
  <sheetFormatPr defaultRowHeight="13.2"/>
  <cols>
    <col min="1" max="17" width="12.44140625" customWidth="1"/>
    <col min="18" max="34" width="0" hidden="1" customWidth="1"/>
    <col min="35" max="35" width="10" hidden="1" customWidth="1"/>
    <col min="36" max="43" width="9.44140625" hidden="1" customWidth="1"/>
    <col min="44" max="44" width="9.33203125" hidden="1" customWidth="1"/>
    <col min="45" max="83" width="0" hidden="1" customWidth="1"/>
  </cols>
  <sheetData>
    <row r="1" spans="18:46">
      <c r="R1" s="83">
        <v>2</v>
      </c>
      <c r="S1" s="84">
        <v>664.86160000000007</v>
      </c>
      <c r="T1" s="84">
        <v>718.40980000000002</v>
      </c>
      <c r="U1" s="84">
        <v>642.12220000000002</v>
      </c>
      <c r="V1" s="84">
        <v>548.02819999999997</v>
      </c>
      <c r="W1" s="84">
        <v>610.51620000000003</v>
      </c>
      <c r="X1" s="139">
        <f>IF('Light Lamb Prices'!$AQ70=0,NA(),'Light Lamb Prices'!$AQ70)</f>
        <v>647.20995459999995</v>
      </c>
      <c r="Y1" s="22"/>
      <c r="Z1" s="83">
        <v>2</v>
      </c>
      <c r="AA1" s="84">
        <v>355.65270000000004</v>
      </c>
      <c r="AB1" s="84">
        <v>401.0616</v>
      </c>
      <c r="AC1" s="84">
        <v>455.99370000000005</v>
      </c>
      <c r="AD1" s="84">
        <v>461.4178</v>
      </c>
      <c r="AE1" s="84">
        <v>518.92529999999999</v>
      </c>
      <c r="AF1" s="140">
        <f>IF('Heavy Lamb Prices'!$AR70=0,NA(),'Heavy Lamb Prices'!$AR70)</f>
        <v>438.05849752900002</v>
      </c>
      <c r="AG1" s="85"/>
      <c r="AI1" s="76" t="e">
        <f>+#REF!+7</f>
        <v>#REF!</v>
      </c>
      <c r="AJ1">
        <v>3</v>
      </c>
      <c r="AK1" s="42">
        <f>IF('Light Lamb Prices'!M71=0,NA(),'Light Lamb Prices'!M71)</f>
        <v>671.39</v>
      </c>
      <c r="AL1" s="42">
        <f>IF('Heavy Lamb Prices'!AO71=0,NA(),'Heavy Lamb Prices'!AO71)</f>
        <v>393.31990000000002</v>
      </c>
      <c r="AM1" s="42">
        <f>IF('Heavy Lamb Prices'!AD71=0,NA(),'Heavy Lamb Prices'!AD71)</f>
        <v>406.06909999999999</v>
      </c>
      <c r="AN1" s="42">
        <f>IF('Heavy Lamb Prices'!N71=0,NA(),'Heavy Lamb Prices'!N71)</f>
        <v>598</v>
      </c>
      <c r="AO1" s="42">
        <f>IF('Light Lamb Prices'!AJ71=0,NA(),'Light Lamb Prices'!AJ71)</f>
        <v>680.47</v>
      </c>
      <c r="AP1" s="42">
        <f>IF('Light Lamb Prices'!R71=0,NA(),'Light Lamb Prices'!R71)</f>
        <v>611.55000000000007</v>
      </c>
      <c r="AQ1" s="42">
        <f>IF('Heavy Lamb Prices'!AG71=0,NA(),'Heavy Lamb Prices'!AG71)</f>
        <v>236.38720000000001</v>
      </c>
      <c r="AR1" s="78">
        <v>383.49116808218957</v>
      </c>
      <c r="AS1" s="81">
        <v>277.08803149735223</v>
      </c>
      <c r="AT1" s="81">
        <v>268.93787575150299</v>
      </c>
    </row>
    <row r="2" spans="18:46">
      <c r="R2" s="83">
        <v>3</v>
      </c>
      <c r="S2" s="84">
        <v>653.11570000000006</v>
      </c>
      <c r="T2" s="84">
        <v>671.74009999999998</v>
      </c>
      <c r="U2" s="84">
        <v>603.6576</v>
      </c>
      <c r="V2" s="84">
        <v>533.79090000000008</v>
      </c>
      <c r="W2" s="84">
        <v>588.69760000000008</v>
      </c>
      <c r="X2" s="139">
        <f>IF('Light Lamb Prices'!$AQ71=0,NA(),'Light Lamb Prices'!$AQ71)</f>
        <v>577.85146940000004</v>
      </c>
      <c r="Y2" s="22"/>
      <c r="Z2" s="83">
        <v>3</v>
      </c>
      <c r="AA2" s="84">
        <v>356.71</v>
      </c>
      <c r="AB2" s="84">
        <v>408.08850000000001</v>
      </c>
      <c r="AC2" s="84">
        <v>443.41450000000003</v>
      </c>
      <c r="AD2" s="84">
        <v>464.76580000000001</v>
      </c>
      <c r="AE2" s="84">
        <v>513.82380000000001</v>
      </c>
      <c r="AF2" s="140">
        <f>IF('Heavy Lamb Prices'!$AR71=0,NA(),'Heavy Lamb Prices'!$AR71)</f>
        <v>426.84707899394999</v>
      </c>
      <c r="AG2" s="85"/>
      <c r="AI2" s="76" t="e">
        <f t="shared" ref="AI2:AI7" si="0">+AI1+7</f>
        <v>#REF!</v>
      </c>
      <c r="AJ2">
        <v>4</v>
      </c>
      <c r="AK2" s="42">
        <f>IF('Light Lamb Prices'!M72=0,NA(),'Light Lamb Prices'!M72)</f>
        <v>634.30000000000007</v>
      </c>
      <c r="AL2" s="42">
        <f>IF('Heavy Lamb Prices'!AO72=0,NA(),'Heavy Lamb Prices'!AO72)</f>
        <v>395.46010000000001</v>
      </c>
      <c r="AM2" s="42">
        <f>IF('Heavy Lamb Prices'!AD72=0,NA(),'Heavy Lamb Prices'!AD72)</f>
        <v>323.4769</v>
      </c>
      <c r="AN2" s="42">
        <f>IF('Heavy Lamb Prices'!N72=0,NA(),'Heavy Lamb Prices'!N72)</f>
        <v>582</v>
      </c>
      <c r="AO2" s="42">
        <f>IF('Light Lamb Prices'!AJ72=0,NA(),'Light Lamb Prices'!AJ72)</f>
        <v>680.47</v>
      </c>
      <c r="AP2" s="42">
        <f>IF('Light Lamb Prices'!R72=0,NA(),'Light Lamb Prices'!R72)</f>
        <v>611.55000000000007</v>
      </c>
      <c r="AQ2" s="42">
        <f>IF('Heavy Lamb Prices'!AG72=0,NA(),'Heavy Lamb Prices'!AG72)</f>
        <v>268.04990000000004</v>
      </c>
      <c r="AR2" s="78">
        <v>379.35489970534013</v>
      </c>
      <c r="AS2" s="81">
        <v>275.98821028545336</v>
      </c>
      <c r="AT2" s="81">
        <v>269.77549299295737</v>
      </c>
    </row>
    <row r="3" spans="18:46">
      <c r="R3" s="83">
        <v>4</v>
      </c>
      <c r="S3" s="84">
        <v>585.30730000000005</v>
      </c>
      <c r="T3" s="84">
        <v>650.62080000000003</v>
      </c>
      <c r="U3" s="84">
        <v>579.71630000000005</v>
      </c>
      <c r="V3" s="84">
        <v>531.12080000000003</v>
      </c>
      <c r="W3" s="84">
        <v>576.65010000000007</v>
      </c>
      <c r="X3" s="139">
        <f>IF('Light Lamb Prices'!$AQ72=0,NA(),'Light Lamb Prices'!$AQ72)</f>
        <v>558.66931599999998</v>
      </c>
      <c r="Y3" s="22"/>
      <c r="Z3" s="83">
        <v>4</v>
      </c>
      <c r="AA3" s="84">
        <v>357.75260000000003</v>
      </c>
      <c r="AB3" s="84">
        <v>402.2414</v>
      </c>
      <c r="AC3" s="84">
        <v>444.6157</v>
      </c>
      <c r="AD3" s="84">
        <v>456.00130000000001</v>
      </c>
      <c r="AE3" s="84">
        <v>512.351</v>
      </c>
      <c r="AF3" s="140">
        <f>IF('Heavy Lamb Prices'!$AR72=0,NA(),'Heavy Lamb Prices'!$AR72)</f>
        <v>428.41720215305003</v>
      </c>
      <c r="AG3" s="85"/>
      <c r="AI3" s="76" t="e">
        <f t="shared" si="0"/>
        <v>#REF!</v>
      </c>
      <c r="AJ3">
        <v>5</v>
      </c>
      <c r="AK3" s="42">
        <f>IF('Light Lamb Prices'!M73=0,NA(),'Light Lamb Prices'!M73)</f>
        <v>615.1</v>
      </c>
      <c r="AL3" s="42">
        <f>IF('Heavy Lamb Prices'!AO73=0,NA(),'Heavy Lamb Prices'!AO73)</f>
        <v>389.08340000000004</v>
      </c>
      <c r="AM3" s="42">
        <f>IF('Heavy Lamb Prices'!AD73=0,NA(),'Heavy Lamb Prices'!AD73)</f>
        <v>344.01679999999999</v>
      </c>
      <c r="AN3" s="42">
        <f>IF('Heavy Lamb Prices'!N73=0,NA(),'Heavy Lamb Prices'!N73)</f>
        <v>577</v>
      </c>
      <c r="AO3" s="42">
        <f>IF('Light Lamb Prices'!AJ73=0,NA(),'Light Lamb Prices'!AJ73)</f>
        <v>680.47</v>
      </c>
      <c r="AP3" s="42">
        <f>IF('Light Lamb Prices'!R73=0,NA(),'Light Lamb Prices'!R73)</f>
        <v>612.80000000000007</v>
      </c>
      <c r="AQ3" s="42">
        <f>IF('Heavy Lamb Prices'!AG73=0,NA(),'Heavy Lamb Prices'!AG73)</f>
        <v>236.51270000000002</v>
      </c>
      <c r="AR3" s="78">
        <v>380.06397428422861</v>
      </c>
      <c r="AS3" s="81">
        <v>262.83468131449496</v>
      </c>
      <c r="AT3" s="81">
        <v>279.50373954020063</v>
      </c>
    </row>
    <row r="4" spans="18:46">
      <c r="R4" s="83">
        <v>5</v>
      </c>
      <c r="S4" s="84">
        <v>551.19670000000008</v>
      </c>
      <c r="T4" s="84">
        <v>631.1508</v>
      </c>
      <c r="U4" s="84">
        <v>565.46699999999998</v>
      </c>
      <c r="V4" s="84">
        <v>525.7921</v>
      </c>
      <c r="W4" s="84">
        <v>576.99459999999999</v>
      </c>
      <c r="X4" s="139">
        <f>IF('Light Lamb Prices'!$AQ73=0,NA(),'Light Lamb Prices'!$AQ73)</f>
        <v>542.38499249999984</v>
      </c>
      <c r="Y4" s="22"/>
      <c r="Z4" s="83">
        <v>5</v>
      </c>
      <c r="AA4" s="84">
        <v>361.00210000000004</v>
      </c>
      <c r="AB4" s="84">
        <v>403.2285</v>
      </c>
      <c r="AC4" s="84">
        <v>444.35970000000003</v>
      </c>
      <c r="AD4" s="84">
        <v>458.65790000000004</v>
      </c>
      <c r="AE4" s="84">
        <v>514.71379999999999</v>
      </c>
      <c r="AF4" s="140">
        <f>IF('Heavy Lamb Prices'!$AR73=0,NA(),'Heavy Lamb Prices'!$AR73)</f>
        <v>419.81183487102504</v>
      </c>
      <c r="AG4" s="85"/>
      <c r="AI4" s="76" t="e">
        <f t="shared" si="0"/>
        <v>#REF!</v>
      </c>
      <c r="AJ4">
        <v>6</v>
      </c>
      <c r="AK4" s="42">
        <f>IF('Light Lamb Prices'!M74=0,NA(),'Light Lamb Prices'!M74)</f>
        <v>619.32000000000005</v>
      </c>
      <c r="AL4" s="42">
        <f>IF('Heavy Lamb Prices'!AO74=0,NA(),'Heavy Lamb Prices'!AO74)</f>
        <v>404.01890000000003</v>
      </c>
      <c r="AM4" s="42">
        <f>IF('Heavy Lamb Prices'!AD74=0,NA(),'Heavy Lamb Prices'!AD74)</f>
        <v>359.68119999999999</v>
      </c>
      <c r="AN4" s="42">
        <f>IF('Heavy Lamb Prices'!N74=0,NA(),'Heavy Lamb Prices'!N74)</f>
        <v>568</v>
      </c>
      <c r="AO4" s="42">
        <f>IF('Light Lamb Prices'!AJ74=0,NA(),'Light Lamb Prices'!AJ74)</f>
        <v>680.47</v>
      </c>
      <c r="AP4" s="42">
        <f>IF('Light Lamb Prices'!R74=0,NA(),'Light Lamb Prices'!R74)</f>
        <v>612.80000000000007</v>
      </c>
      <c r="AQ4" s="42">
        <f>IF('Heavy Lamb Prices'!AG74=0,NA(),'Heavy Lamb Prices'!AG74)</f>
        <v>252.72240000000002</v>
      </c>
      <c r="AR4" s="78">
        <v>373.46130571662746</v>
      </c>
      <c r="AS4" s="81">
        <v>257.46044131986514</v>
      </c>
      <c r="AT4" s="81">
        <v>278.53502885761395</v>
      </c>
    </row>
    <row r="5" spans="18:46">
      <c r="R5" s="83">
        <v>6</v>
      </c>
      <c r="S5" s="84">
        <v>546.35410000000002</v>
      </c>
      <c r="T5" s="84">
        <v>626.55520000000001</v>
      </c>
      <c r="U5" s="84">
        <v>574.07370000000003</v>
      </c>
      <c r="V5" s="84">
        <v>527.34400000000005</v>
      </c>
      <c r="W5" s="84">
        <v>585.27539999999999</v>
      </c>
      <c r="X5" s="139">
        <f>IF('Light Lamb Prices'!$AQ74=0,NA(),'Light Lamb Prices'!$AQ74)</f>
        <v>547.96730635999995</v>
      </c>
      <c r="Y5" s="22"/>
      <c r="Z5" s="83">
        <v>6</v>
      </c>
      <c r="AA5" s="84">
        <v>373.28680000000003</v>
      </c>
      <c r="AB5" s="84">
        <v>416.95749999999998</v>
      </c>
      <c r="AC5" s="84">
        <v>438.92270000000002</v>
      </c>
      <c r="AD5" s="84">
        <v>461.83770000000004</v>
      </c>
      <c r="AE5" s="84">
        <v>513.9556</v>
      </c>
      <c r="AF5" s="140">
        <f>IF('Heavy Lamb Prices'!$AR74=0,NA(),'Heavy Lamb Prices'!$AR74)</f>
        <v>428.81778488185012</v>
      </c>
      <c r="AG5" s="85"/>
      <c r="AI5" s="76" t="e">
        <f t="shared" si="0"/>
        <v>#REF!</v>
      </c>
      <c r="AJ5">
        <v>7</v>
      </c>
      <c r="AK5" s="42">
        <f>IF('Light Lamb Prices'!M75=0,NA(),'Light Lamb Prices'!M75)</f>
        <v>615.19000000000005</v>
      </c>
      <c r="AL5" s="42">
        <f>IF('Heavy Lamb Prices'!AO75=0,NA(),'Heavy Lamb Prices'!AO75)</f>
        <v>419.12260000000003</v>
      </c>
      <c r="AM5" s="42">
        <f>IF('Heavy Lamb Prices'!AD75=0,NA(),'Heavy Lamb Prices'!AD75)</f>
        <v>359.68119999999999</v>
      </c>
      <c r="AN5" s="42">
        <f>IF('Heavy Lamb Prices'!N75=0,NA(),'Heavy Lamb Prices'!N75)</f>
        <v>552</v>
      </c>
      <c r="AO5" s="42">
        <f>IF('Light Lamb Prices'!AJ75=0,NA(),'Light Lamb Prices'!AJ75)</f>
        <v>692.58</v>
      </c>
      <c r="AP5" s="42">
        <f>IF('Light Lamb Prices'!R75=0,NA(),'Light Lamb Prices'!R75)</f>
        <v>611.27</v>
      </c>
      <c r="AQ5" s="42">
        <f>IF('Heavy Lamb Prices'!AG75=0,NA(),'Heavy Lamb Prices'!AG75)</f>
        <v>221.45490000000001</v>
      </c>
      <c r="AR5" s="78">
        <v>377.86578219672305</v>
      </c>
      <c r="AS5" s="81">
        <v>251.64687149463771</v>
      </c>
      <c r="AT5" s="81">
        <v>279.90797546012271</v>
      </c>
    </row>
    <row r="6" spans="18:46">
      <c r="R6" s="83">
        <v>7</v>
      </c>
      <c r="S6" s="84">
        <v>558.00160000000005</v>
      </c>
      <c r="T6" s="84">
        <v>612.1155</v>
      </c>
      <c r="U6" s="84">
        <v>566.91250000000002</v>
      </c>
      <c r="V6" s="84">
        <v>534.52970000000005</v>
      </c>
      <c r="W6" s="84">
        <v>584.96370000000002</v>
      </c>
      <c r="X6" s="139">
        <f>IF('Light Lamb Prices'!$AQ75=0,NA(),'Light Lamb Prices'!$AQ75)</f>
        <v>545.24253806000002</v>
      </c>
      <c r="Y6" s="22"/>
      <c r="Z6" s="83">
        <v>7</v>
      </c>
      <c r="AA6" s="84">
        <v>378.4556</v>
      </c>
      <c r="AB6" s="84">
        <v>416.6549</v>
      </c>
      <c r="AC6" s="84">
        <v>434.66540000000003</v>
      </c>
      <c r="AD6" s="84">
        <v>469.7099</v>
      </c>
      <c r="AE6" s="84">
        <v>512.46210000000008</v>
      </c>
      <c r="AF6" s="140">
        <f>IF('Heavy Lamb Prices'!$AR75=0,NA(),'Heavy Lamb Prices'!$AR75)</f>
        <v>429.57304480564994</v>
      </c>
      <c r="AG6" s="85"/>
      <c r="AI6" s="76" t="e">
        <f t="shared" si="0"/>
        <v>#REF!</v>
      </c>
      <c r="AJ6">
        <v>8</v>
      </c>
      <c r="AK6" s="42">
        <f>IF('Light Lamb Prices'!M76=0,NA(),'Light Lamb Prices'!M76)</f>
        <v>614.09</v>
      </c>
      <c r="AL6" s="42">
        <f>IF('Heavy Lamb Prices'!AO76=0,NA(),'Heavy Lamb Prices'!AO76)</f>
        <v>419.97680000000003</v>
      </c>
      <c r="AM6" s="42">
        <f>IF('Heavy Lamb Prices'!AD76=0,NA(),'Heavy Lamb Prices'!AD76)</f>
        <v>361.56280000000004</v>
      </c>
      <c r="AN6" s="42">
        <f>IF('Heavy Lamb Prices'!N76=0,NA(),'Heavy Lamb Prices'!N76)</f>
        <v>548</v>
      </c>
      <c r="AO6" s="42">
        <f>IF('Light Lamb Prices'!AJ76=0,NA(),'Light Lamb Prices'!AJ76)</f>
        <v>392.58</v>
      </c>
      <c r="AP6" s="42">
        <f>IF('Light Lamb Prices'!R76=0,NA(),'Light Lamb Prices'!R76)</f>
        <v>611.27</v>
      </c>
      <c r="AQ6" s="42">
        <f>IF('Heavy Lamb Prices'!AG76=0,NA(),'Heavy Lamb Prices'!AG76)</f>
        <v>252.21730000000002</v>
      </c>
      <c r="AR6" s="78">
        <v>371.04841860144467</v>
      </c>
      <c r="AS6" s="81">
        <v>253.29505200780653</v>
      </c>
      <c r="AT6" s="81">
        <v>285.29570514303339</v>
      </c>
    </row>
    <row r="7" spans="18:46">
      <c r="R7" s="83">
        <v>8</v>
      </c>
      <c r="S7" s="84">
        <v>560.98829999999998</v>
      </c>
      <c r="T7" s="84">
        <v>593.76200000000006</v>
      </c>
      <c r="U7" s="84">
        <v>565.38340000000005</v>
      </c>
      <c r="V7" s="84">
        <v>539.12310000000002</v>
      </c>
      <c r="W7" s="84">
        <v>584.10320000000002</v>
      </c>
      <c r="X7" s="139">
        <f>IF('Light Lamb Prices'!$AQ76=0,NA(),'Light Lamb Prices'!$AQ76)</f>
        <v>539.04634644000009</v>
      </c>
      <c r="Y7" s="22"/>
      <c r="Z7" s="83">
        <v>8</v>
      </c>
      <c r="AA7" s="84">
        <v>379.23380000000003</v>
      </c>
      <c r="AB7" s="84">
        <v>415.87900000000002</v>
      </c>
      <c r="AC7" s="84">
        <v>435.92060000000004</v>
      </c>
      <c r="AD7" s="84">
        <v>481.61660000000001</v>
      </c>
      <c r="AE7" s="84">
        <v>509.81690000000003</v>
      </c>
      <c r="AF7" s="140">
        <f>IF('Heavy Lamb Prices'!$AR76=0,NA(),'Heavy Lamb Prices'!$AR76)</f>
        <v>434.71061939314995</v>
      </c>
      <c r="AG7" s="85"/>
      <c r="AI7" s="76" t="e">
        <f t="shared" si="0"/>
        <v>#REF!</v>
      </c>
      <c r="AJ7">
        <v>9</v>
      </c>
      <c r="AK7" s="42">
        <f>IF('Light Lamb Prices'!M77=0,NA(),'Light Lamb Prices'!M77)</f>
        <v>609.72</v>
      </c>
      <c r="AL7" s="42">
        <f>IF('Heavy Lamb Prices'!AO77=0,NA(),'Heavy Lamb Prices'!AO77)</f>
        <v>427.57440000000003</v>
      </c>
      <c r="AM7" s="42">
        <f>IF('Heavy Lamb Prices'!AD77=0,NA(),'Heavy Lamb Prices'!AD77)</f>
        <v>362.87330000000003</v>
      </c>
      <c r="AN7" s="42">
        <f>IF('Heavy Lamb Prices'!N77=0,NA(),'Heavy Lamb Prices'!N77)</f>
        <v>547</v>
      </c>
      <c r="AO7" s="42">
        <f>IF('Light Lamb Prices'!AJ77=0,NA(),'Light Lamb Prices'!AJ77)</f>
        <v>392.73</v>
      </c>
      <c r="AP7" s="42">
        <f>IF('Light Lamb Prices'!R77=0,NA(),'Light Lamb Prices'!R77)</f>
        <v>610.73</v>
      </c>
      <c r="AQ7" s="42">
        <f>IF('Heavy Lamb Prices'!AG77=0,NA(),'Heavy Lamb Prices'!AG77)</f>
        <v>252.84640000000002</v>
      </c>
      <c r="AR7" s="78">
        <v>369.78452535063462</v>
      </c>
      <c r="AS7" s="81">
        <v>246.84434818218125</v>
      </c>
      <c r="AT7" s="81">
        <v>312.34727422614407</v>
      </c>
    </row>
    <row r="8" spans="18:46">
      <c r="R8" s="83">
        <v>9</v>
      </c>
      <c r="S8" s="84">
        <v>569.21580000000006</v>
      </c>
      <c r="T8" s="84">
        <v>571.08479999999997</v>
      </c>
      <c r="U8" s="84">
        <v>565.75670000000002</v>
      </c>
      <c r="V8" s="84">
        <v>538.68450000000007</v>
      </c>
      <c r="W8" s="84">
        <v>584.02460000000008</v>
      </c>
      <c r="X8" s="139">
        <f>IF('Light Lamb Prices'!$AQ77=0,NA(),'Light Lamb Prices'!$AQ77)</f>
        <v>535.11339382000006</v>
      </c>
      <c r="Y8" s="22"/>
      <c r="Z8" s="83">
        <v>9</v>
      </c>
      <c r="AA8" s="84">
        <v>381.4323</v>
      </c>
      <c r="AB8" s="84">
        <v>412.03210000000001</v>
      </c>
      <c r="AC8" s="84">
        <v>432.10580000000004</v>
      </c>
      <c r="AD8" s="84">
        <v>478.80580000000003</v>
      </c>
      <c r="AE8" s="84">
        <v>511.66110000000003</v>
      </c>
      <c r="AF8" s="140">
        <f>IF('Heavy Lamb Prices'!$AR77=0,NA(),'Heavy Lamb Prices'!$AR77)</f>
        <v>439.60205900232495</v>
      </c>
      <c r="AG8" s="85"/>
      <c r="AI8" s="76" t="e">
        <f t="shared" ref="AI8:AI50" si="1">+AI7+7</f>
        <v>#REF!</v>
      </c>
      <c r="AJ8">
        <v>10</v>
      </c>
      <c r="AK8" s="42">
        <f>IF('Light Lamb Prices'!M78=0,NA(),'Light Lamb Prices'!M78)</f>
        <v>629.9</v>
      </c>
      <c r="AL8" s="42">
        <f>IF('Heavy Lamb Prices'!AO78=0,NA(),'Heavy Lamb Prices'!AO78)</f>
        <v>464.4796</v>
      </c>
      <c r="AM8" s="42">
        <f>IF('Heavy Lamb Prices'!AD78=0,NA(),'Heavy Lamb Prices'!AD78)</f>
        <v>363.93950000000001</v>
      </c>
      <c r="AN8" s="42">
        <f>IF('Heavy Lamb Prices'!N78=0,NA(),'Heavy Lamb Prices'!N78)</f>
        <v>559</v>
      </c>
      <c r="AO8" s="42">
        <f>IF('Light Lamb Prices'!AJ78=0,NA(),'Light Lamb Prices'!AJ78)</f>
        <v>392.73</v>
      </c>
      <c r="AP8" s="42">
        <f>IF('Light Lamb Prices'!R78=0,NA(),'Light Lamb Prices'!R78)</f>
        <v>610.73</v>
      </c>
      <c r="AQ8" s="42">
        <f>IF('Heavy Lamb Prices'!AG78=0,NA(),'Heavy Lamb Prices'!AG78)</f>
        <v>230.48420000000002</v>
      </c>
      <c r="AR8" s="78">
        <v>387.73587165707073</v>
      </c>
      <c r="AS8" s="81">
        <v>247.61448836815069</v>
      </c>
      <c r="AT8" s="81">
        <v>336.8842970490968</v>
      </c>
    </row>
    <row r="9" spans="18:46">
      <c r="R9" s="83">
        <v>10</v>
      </c>
      <c r="S9" s="84">
        <v>569.50030000000004</v>
      </c>
      <c r="T9" s="84">
        <v>555.47760000000005</v>
      </c>
      <c r="U9" s="84">
        <v>571.97130000000004</v>
      </c>
      <c r="V9" s="84">
        <v>540.58120000000008</v>
      </c>
      <c r="W9" s="84">
        <v>586.61620000000005</v>
      </c>
      <c r="X9" s="139">
        <f>IF('Light Lamb Prices'!$AQ78=0,NA(),'Light Lamb Prices'!$AQ78)</f>
        <v>542.11105415999998</v>
      </c>
      <c r="Y9" s="22"/>
      <c r="Z9" s="83">
        <v>10</v>
      </c>
      <c r="AA9" s="84">
        <v>385.53020000000004</v>
      </c>
      <c r="AB9" s="84">
        <v>410.98850000000004</v>
      </c>
      <c r="AC9" s="84">
        <v>434.50290000000001</v>
      </c>
      <c r="AD9" s="84">
        <v>488.23270000000002</v>
      </c>
      <c r="AE9" s="84">
        <v>514.59960000000001</v>
      </c>
      <c r="AF9" s="140">
        <f>IF('Heavy Lamb Prices'!$AR78=0,NA(),'Heavy Lamb Prices'!$AR78)</f>
        <v>461.39457505827494</v>
      </c>
      <c r="AG9" s="85"/>
      <c r="AI9" s="76" t="e">
        <f t="shared" si="1"/>
        <v>#REF!</v>
      </c>
      <c r="AJ9">
        <v>11</v>
      </c>
      <c r="AK9" s="42">
        <f>IF('Light Lamb Prices'!M79=0,NA(),'Light Lamb Prices'!M79)</f>
        <v>599.54</v>
      </c>
      <c r="AL9" s="42">
        <f>IF('Heavy Lamb Prices'!AO79=0,NA(),'Heavy Lamb Prices'!AO79)</f>
        <v>495.12100000000004</v>
      </c>
      <c r="AM9" s="42">
        <f>IF('Heavy Lamb Prices'!AD79=0,NA(),'Heavy Lamb Prices'!AD79)</f>
        <v>361.38100000000003</v>
      </c>
      <c r="AN9" s="42">
        <f>IF('Heavy Lamb Prices'!N79=0,NA(),'Heavy Lamb Prices'!N79)</f>
        <v>567</v>
      </c>
      <c r="AO9" s="42">
        <f>IF('Light Lamb Prices'!AJ79=0,NA(),'Light Lamb Prices'!AJ79)</f>
        <v>489.32</v>
      </c>
      <c r="AP9" s="42">
        <f>IF('Light Lamb Prices'!R79=0,NA(),'Light Lamb Prices'!R79)</f>
        <v>586.20000000000005</v>
      </c>
      <c r="AQ9" s="42">
        <f>IF('Heavy Lamb Prices'!AG79=0,NA(),'Heavy Lamb Prices'!AG79)</f>
        <v>235.47970000000001</v>
      </c>
      <c r="AR9" s="78">
        <v>386.21862697341629</v>
      </c>
      <c r="AS9" s="81">
        <v>246.55455809836894</v>
      </c>
      <c r="AT9" s="81">
        <v>338.50196778812131</v>
      </c>
    </row>
    <row r="10" spans="18:46">
      <c r="R10" s="83">
        <v>11</v>
      </c>
      <c r="S10" s="84">
        <v>591.60180000000003</v>
      </c>
      <c r="T10" s="84">
        <v>551.04420000000005</v>
      </c>
      <c r="U10" s="84">
        <v>579.26220000000001</v>
      </c>
      <c r="V10" s="84">
        <v>543.84670000000006</v>
      </c>
      <c r="W10" s="84">
        <v>586.15030000000002</v>
      </c>
      <c r="X10" s="139">
        <f>IF('Light Lamb Prices'!$AQ79=0,NA(),'Light Lamb Prices'!$AQ79)</f>
        <v>527.88250552</v>
      </c>
      <c r="Y10" s="22"/>
      <c r="Z10" s="83">
        <v>11</v>
      </c>
      <c r="AA10" s="84">
        <v>402.33790000000005</v>
      </c>
      <c r="AB10" s="84">
        <v>407.82350000000002</v>
      </c>
      <c r="AC10" s="84">
        <v>441.2885</v>
      </c>
      <c r="AD10" s="84">
        <v>501.06350000000003</v>
      </c>
      <c r="AE10" s="84">
        <v>520.0856</v>
      </c>
      <c r="AF10" s="140">
        <f>IF('Heavy Lamb Prices'!$AR79=0,NA(),'Heavy Lamb Prices'!$AR79)</f>
        <v>482.16623591927504</v>
      </c>
      <c r="AG10" s="85"/>
      <c r="AI10" s="76" t="e">
        <f t="shared" si="1"/>
        <v>#REF!</v>
      </c>
      <c r="AJ10">
        <v>12</v>
      </c>
      <c r="AK10" s="42">
        <f>IF('Light Lamb Prices'!M80=0,NA(),'Light Lamb Prices'!M80)</f>
        <v>568.16999999999996</v>
      </c>
      <c r="AL10" s="42">
        <f>IF('Heavy Lamb Prices'!AO80=0,NA(),'Heavy Lamb Prices'!AO80)</f>
        <v>532.32029999999997</v>
      </c>
      <c r="AM10" s="42">
        <f>IF('Heavy Lamb Prices'!AD80=0,NA(),'Heavy Lamb Prices'!AD80)</f>
        <v>370.81440000000003</v>
      </c>
      <c r="AN10" s="42">
        <f>IF('Heavy Lamb Prices'!N80=0,NA(),'Heavy Lamb Prices'!N80)</f>
        <v>589</v>
      </c>
      <c r="AO10" s="42">
        <f>IF('Light Lamb Prices'!AJ80=0,NA(),'Light Lamb Prices'!AJ80)</f>
        <v>474.14</v>
      </c>
      <c r="AP10" s="42">
        <f>IF('Light Lamb Prices'!R80=0,NA(),'Light Lamb Prices'!R80)</f>
        <v>694.23</v>
      </c>
      <c r="AQ10" s="42">
        <f>IF('Heavy Lamb Prices'!AG80=0,NA(),'Heavy Lamb Prices'!AG80)</f>
        <v>246.82330000000002</v>
      </c>
      <c r="AR10" s="78">
        <v>390.77036102437972</v>
      </c>
      <c r="AS10" s="81">
        <v>249.00128139890197</v>
      </c>
      <c r="AT10" s="81">
        <v>336.69473512423247</v>
      </c>
    </row>
    <row r="11" spans="18:46">
      <c r="R11" s="83">
        <v>12</v>
      </c>
      <c r="S11" s="84">
        <v>584.31600000000003</v>
      </c>
      <c r="T11" s="84">
        <v>556.85540000000003</v>
      </c>
      <c r="U11" s="84">
        <v>579.59030000000007</v>
      </c>
      <c r="V11" s="84">
        <v>541.0607</v>
      </c>
      <c r="W11" s="84">
        <v>581.6567</v>
      </c>
      <c r="X11" s="139">
        <f>IF('Light Lamb Prices'!$AQ80=0,NA(),'Light Lamb Prices'!$AQ80)</f>
        <v>529.93503866000003</v>
      </c>
      <c r="Y11" s="22"/>
      <c r="Z11" s="83">
        <v>12</v>
      </c>
      <c r="AA11" s="84">
        <v>409.62730000000005</v>
      </c>
      <c r="AB11" s="84">
        <v>408.63470000000001</v>
      </c>
      <c r="AC11" s="84">
        <v>446.3931</v>
      </c>
      <c r="AD11" s="84">
        <v>508.983</v>
      </c>
      <c r="AE11" s="84">
        <v>530.59220000000005</v>
      </c>
      <c r="AF11" s="140">
        <f>IF('Heavy Lamb Prices'!$AR80=0,NA(),'Heavy Lamb Prices'!$AR80)</f>
        <v>505.79026994117493</v>
      </c>
      <c r="AG11" s="85"/>
      <c r="AI11" s="76" t="e">
        <f t="shared" si="1"/>
        <v>#REF!</v>
      </c>
      <c r="AJ11">
        <v>13</v>
      </c>
      <c r="AK11" s="42">
        <f>IF('Light Lamb Prices'!M81=0,NA(),'Light Lamb Prices'!M81)</f>
        <v>627.86</v>
      </c>
      <c r="AL11" s="42">
        <f>IF('Heavy Lamb Prices'!AO81=0,NA(),'Heavy Lamb Prices'!AO81)</f>
        <v>531.1902</v>
      </c>
      <c r="AM11" s="42">
        <f>IF('Heavy Lamb Prices'!AD81=0,NA(),'Heavy Lamb Prices'!AD81)</f>
        <v>353.74040000000002</v>
      </c>
      <c r="AN11" s="42">
        <f>IF('Heavy Lamb Prices'!N81=0,NA(),'Heavy Lamb Prices'!N81)</f>
        <v>611</v>
      </c>
      <c r="AO11" s="42">
        <f>IF('Light Lamb Prices'!AJ81=0,NA(),'Light Lamb Prices'!AJ81)</f>
        <v>508.62</v>
      </c>
      <c r="AP11" s="42">
        <f>IF('Light Lamb Prices'!R81=0,NA(),'Light Lamb Prices'!R81)</f>
        <v>704.25</v>
      </c>
      <c r="AQ11" s="42">
        <f>IF('Heavy Lamb Prices'!AG81=0,NA(),'Heavy Lamb Prices'!AG81)</f>
        <v>237.62030000000001</v>
      </c>
      <c r="AR11" s="78">
        <v>394.16419781676473</v>
      </c>
      <c r="AS11" s="81">
        <v>253.70094383256259</v>
      </c>
      <c r="AT11" s="81">
        <v>343.58578325517021</v>
      </c>
    </row>
    <row r="12" spans="18:46">
      <c r="R12" s="83">
        <v>13</v>
      </c>
      <c r="S12" s="84">
        <v>567.51310000000001</v>
      </c>
      <c r="T12" s="84">
        <v>557.52520000000004</v>
      </c>
      <c r="U12" s="84">
        <v>583.97</v>
      </c>
      <c r="V12" s="84">
        <v>542.33950000000004</v>
      </c>
      <c r="W12" s="84">
        <v>580.49959999999999</v>
      </c>
      <c r="X12" s="139">
        <f>IF('Light Lamb Prices'!$AQ81=0,NA(),'Light Lamb Prices'!$AQ81)</f>
        <v>556.03677313999992</v>
      </c>
      <c r="Y12" s="22"/>
      <c r="Z12" s="83">
        <v>13</v>
      </c>
      <c r="AA12" s="84">
        <v>412.69450000000001</v>
      </c>
      <c r="AB12" s="84">
        <v>420.79349999999999</v>
      </c>
      <c r="AC12" s="84">
        <v>452.27360000000004</v>
      </c>
      <c r="AD12" s="84">
        <v>514.13880000000006</v>
      </c>
      <c r="AE12" s="84">
        <v>540.58609999999999</v>
      </c>
      <c r="AF12" s="140">
        <f>IF('Heavy Lamb Prices'!$AR81=0,NA(),'Heavy Lamb Prices'!$AR81)</f>
        <v>508.80812267127504</v>
      </c>
      <c r="AG12" s="85"/>
      <c r="AI12" s="76" t="e">
        <f t="shared" si="1"/>
        <v>#REF!</v>
      </c>
      <c r="AJ12">
        <v>14</v>
      </c>
      <c r="AK12" s="42">
        <f>IF('Light Lamb Prices'!M82=0,NA(),'Light Lamb Prices'!M82)</f>
        <v>621.57000000000005</v>
      </c>
      <c r="AL12" s="42">
        <f>IF('Heavy Lamb Prices'!AO82=0,NA(),'Heavy Lamb Prices'!AO82)</f>
        <v>536.66880000000003</v>
      </c>
      <c r="AM12" s="42">
        <f>IF('Heavy Lamb Prices'!AD82=0,NA(),'Heavy Lamb Prices'!AD82)</f>
        <v>358.69839999999999</v>
      </c>
      <c r="AN12" s="42">
        <f>IF('Heavy Lamb Prices'!N82=0,NA(),'Heavy Lamb Prices'!N82)</f>
        <v>614</v>
      </c>
      <c r="AO12" s="42">
        <f>IF('Light Lamb Prices'!AJ82=0,NA(),'Light Lamb Prices'!AJ82)</f>
        <v>461.81</v>
      </c>
      <c r="AP12" s="42">
        <f>IF('Light Lamb Prices'!R82=0,NA(),'Light Lamb Prices'!R82)</f>
        <v>657.12</v>
      </c>
      <c r="AQ12" s="42">
        <f>IF('Heavy Lamb Prices'!AG82=0,NA(),'Heavy Lamb Prices'!AG82)</f>
        <v>229.81970000000001</v>
      </c>
      <c r="AR12" s="78">
        <v>396.95015533908474</v>
      </c>
      <c r="AS12" s="81">
        <v>254.83771598196529</v>
      </c>
      <c r="AT12" s="81">
        <v>350.04479111422262</v>
      </c>
    </row>
    <row r="13" spans="18:46">
      <c r="R13" s="83">
        <v>14</v>
      </c>
      <c r="S13" s="84">
        <v>534.05690000000004</v>
      </c>
      <c r="T13" s="84">
        <v>533.87110000000007</v>
      </c>
      <c r="U13" s="84">
        <v>592.12570000000005</v>
      </c>
      <c r="V13" s="84">
        <v>559.0942</v>
      </c>
      <c r="W13" s="84">
        <v>601.77910000000008</v>
      </c>
      <c r="X13" s="139">
        <f>IF('Light Lamb Prices'!$AQ82=0,NA(),'Light Lamb Prices'!$AQ82)</f>
        <v>550.1392810000001</v>
      </c>
      <c r="Y13" s="22"/>
      <c r="Z13" s="83">
        <v>14</v>
      </c>
      <c r="AA13" s="84">
        <v>419.8723</v>
      </c>
      <c r="AB13" s="84">
        <v>436.87330000000003</v>
      </c>
      <c r="AC13" s="84">
        <v>464.60930000000002</v>
      </c>
      <c r="AD13" s="84">
        <v>528.78050000000007</v>
      </c>
      <c r="AE13" s="84">
        <v>542.89850000000001</v>
      </c>
      <c r="AF13" s="140">
        <f>IF('Heavy Lamb Prices'!$AR82=0,NA(),'Heavy Lamb Prices'!$AR82)</f>
        <v>513.50943478210002</v>
      </c>
      <c r="AG13" s="85"/>
      <c r="AI13" s="76" t="e">
        <f t="shared" si="1"/>
        <v>#REF!</v>
      </c>
      <c r="AJ13">
        <v>15</v>
      </c>
      <c r="AK13" s="42">
        <f>IF('Light Lamb Prices'!M83=0,NA(),'Light Lamb Prices'!M83)</f>
        <v>609.09</v>
      </c>
      <c r="AL13" s="42">
        <f>IF('Heavy Lamb Prices'!AO83=0,NA(),'Heavy Lamb Prices'!AO83)</f>
        <v>553.1386</v>
      </c>
      <c r="AM13" s="42">
        <f>IF('Heavy Lamb Prices'!AD83=0,NA(),'Heavy Lamb Prices'!AD83)</f>
        <v>384.25569999999999</v>
      </c>
      <c r="AN13" s="42">
        <f>IF('Heavy Lamb Prices'!N83=0,NA(),'Heavy Lamb Prices'!N83)</f>
        <v>620</v>
      </c>
      <c r="AO13" s="42">
        <f>IF('Light Lamb Prices'!AJ83=0,NA(),'Light Lamb Prices'!AJ83)</f>
        <v>461.81</v>
      </c>
      <c r="AP13" s="42">
        <f>IF('Light Lamb Prices'!R83=0,NA(),'Light Lamb Prices'!R83)</f>
        <v>579.09</v>
      </c>
      <c r="AQ13" s="42">
        <f>IF('Heavy Lamb Prices'!AG83=0,NA(),'Heavy Lamb Prices'!AG83)</f>
        <v>246.82860000000002</v>
      </c>
      <c r="AR13" s="78">
        <v>398.31169313413619</v>
      </c>
      <c r="AS13" s="81">
        <v>256.84051115702096</v>
      </c>
      <c r="AT13" s="81">
        <v>337.58404822629262</v>
      </c>
    </row>
    <row r="14" spans="18:46">
      <c r="R14" s="83">
        <v>15</v>
      </c>
      <c r="S14" s="84">
        <v>536.90940000000001</v>
      </c>
      <c r="T14" s="84">
        <v>549.70260000000007</v>
      </c>
      <c r="U14" s="84">
        <v>578.46230000000003</v>
      </c>
      <c r="V14" s="84">
        <v>590.56920000000002</v>
      </c>
      <c r="W14" s="84">
        <v>598.7604</v>
      </c>
      <c r="X14" s="139">
        <f>IF('Light Lamb Prices'!$AQ83=0,NA(),'Light Lamb Prices'!$AQ83)</f>
        <v>540.89981848000002</v>
      </c>
      <c r="Y14" s="22"/>
      <c r="Z14" s="83">
        <v>15</v>
      </c>
      <c r="AA14" s="84">
        <v>406.45260000000002</v>
      </c>
      <c r="AB14" s="84">
        <v>442.45610000000005</v>
      </c>
      <c r="AC14" s="84">
        <v>467.89450000000005</v>
      </c>
      <c r="AD14" s="84">
        <v>556.22739999999999</v>
      </c>
      <c r="AE14" s="84">
        <v>542.63130000000001</v>
      </c>
      <c r="AF14" s="140">
        <f>IF('Heavy Lamb Prices'!$AR83=0,NA(),'Heavy Lamb Prices'!$AR83)</f>
        <v>523.5820609548</v>
      </c>
      <c r="AG14" s="85"/>
      <c r="AI14" s="76" t="e">
        <f t="shared" si="1"/>
        <v>#REF!</v>
      </c>
      <c r="AJ14">
        <v>16</v>
      </c>
      <c r="AK14" s="42">
        <f>IF('Light Lamb Prices'!M84=0,NA(),'Light Lamb Prices'!M84)</f>
        <v>614.59</v>
      </c>
      <c r="AL14" s="42">
        <f>IF('Heavy Lamb Prices'!AO84=0,NA(),'Heavy Lamb Prices'!AO84)</f>
        <v>533.97170000000006</v>
      </c>
      <c r="AM14" s="42">
        <f>IF('Heavy Lamb Prices'!AD84=0,NA(),'Heavy Lamb Prices'!AD84)</f>
        <v>362.2353</v>
      </c>
      <c r="AN14" s="42">
        <f>IF('Heavy Lamb Prices'!N84=0,NA(),'Heavy Lamb Prices'!N84)</f>
        <v>624</v>
      </c>
      <c r="AO14" s="42">
        <f>IF('Light Lamb Prices'!AJ84=0,NA(),'Light Lamb Prices'!AJ84)</f>
        <v>437.61</v>
      </c>
      <c r="AP14" s="42">
        <f>IF('Light Lamb Prices'!R84=0,NA(),'Light Lamb Prices'!R84)</f>
        <v>565.44000000000005</v>
      </c>
      <c r="AQ14" s="42">
        <f>IF('Heavy Lamb Prices'!AG84=0,NA(),'Heavy Lamb Prices'!AG84)</f>
        <v>253.93290000000002</v>
      </c>
      <c r="AR14" s="78">
        <v>406.52217862550691</v>
      </c>
      <c r="AS14" s="81">
        <v>254.34869145814235</v>
      </c>
      <c r="AT14" s="81">
        <v>312.15161649944258</v>
      </c>
    </row>
    <row r="15" spans="18:46">
      <c r="R15" s="83">
        <v>16</v>
      </c>
      <c r="S15" s="84">
        <v>534.93450000000007</v>
      </c>
      <c r="T15" s="84">
        <v>579.0222</v>
      </c>
      <c r="U15" s="84">
        <v>562.08680000000004</v>
      </c>
      <c r="V15" s="84">
        <v>610.95680000000004</v>
      </c>
      <c r="W15" s="84">
        <v>591.39139999999998</v>
      </c>
      <c r="X15" s="139">
        <f>IF('Light Lamb Prices'!$AQ84=0,NA(),'Light Lamb Prices'!$AQ84)</f>
        <v>543.97793940000008</v>
      </c>
      <c r="Y15" s="22"/>
      <c r="Z15" s="83">
        <v>16</v>
      </c>
      <c r="AA15" s="84">
        <v>402.43620000000004</v>
      </c>
      <c r="AB15" s="84">
        <v>444.7978</v>
      </c>
      <c r="AC15" s="84">
        <v>461.9391</v>
      </c>
      <c r="AD15" s="84">
        <v>559.21490000000006</v>
      </c>
      <c r="AE15" s="84">
        <v>539.74540000000002</v>
      </c>
      <c r="AF15" s="140">
        <f>IF('Heavy Lamb Prices'!$AR84=0,NA(),'Heavy Lamb Prices'!$AR84)</f>
        <v>516.55991922509997</v>
      </c>
      <c r="AG15" s="85"/>
      <c r="AI15" s="76" t="e">
        <f t="shared" si="1"/>
        <v>#REF!</v>
      </c>
      <c r="AJ15">
        <v>17</v>
      </c>
      <c r="AK15" s="42">
        <f>IF('Light Lamb Prices'!M85=0,NA(),'Light Lamb Prices'!M85)</f>
        <v>600.32000000000005</v>
      </c>
      <c r="AL15" s="42">
        <f>IF('Heavy Lamb Prices'!AO85=0,NA(),'Heavy Lamb Prices'!AO85)</f>
        <v>542.49959999999999</v>
      </c>
      <c r="AM15" s="42">
        <f>IF('Heavy Lamb Prices'!AD85=0,NA(),'Heavy Lamb Prices'!AD85)</f>
        <v>386.29900000000004</v>
      </c>
      <c r="AN15" s="42">
        <f>IF('Heavy Lamb Prices'!N85=0,NA(),'Heavy Lamb Prices'!N85)</f>
        <v>623</v>
      </c>
      <c r="AO15" s="42">
        <f>IF('Light Lamb Prices'!AJ85=0,NA(),'Light Lamb Prices'!AJ85)</f>
        <v>437.61</v>
      </c>
      <c r="AP15" s="42">
        <f>IF('Light Lamb Prices'!R85=0,NA(),'Light Lamb Prices'!R85)</f>
        <v>560.41</v>
      </c>
      <c r="AQ15" s="42">
        <f>IF('Heavy Lamb Prices'!AG85=0,NA(),'Heavy Lamb Prices'!AG85)</f>
        <v>255.37210000000002</v>
      </c>
      <c r="AR15" s="78">
        <v>395.17603033341169</v>
      </c>
      <c r="AS15" s="81">
        <v>256.87954068265856</v>
      </c>
      <c r="AT15" s="81">
        <v>316.98950538316109</v>
      </c>
    </row>
    <row r="16" spans="18:46">
      <c r="R16" s="83">
        <v>17</v>
      </c>
      <c r="S16" s="84">
        <v>523.53390000000002</v>
      </c>
      <c r="T16" s="84">
        <v>567.94170000000008</v>
      </c>
      <c r="U16" s="84">
        <v>550.68830000000003</v>
      </c>
      <c r="V16" s="84">
        <v>584.51960000000008</v>
      </c>
      <c r="W16" s="84">
        <v>594.31119999999999</v>
      </c>
      <c r="X16" s="139">
        <f>IF('Light Lamb Prices'!$AQ85=0,NA(),'Light Lamb Prices'!$AQ85)</f>
        <v>549.62679209999999</v>
      </c>
      <c r="Y16" s="22"/>
      <c r="Z16" s="83">
        <v>17</v>
      </c>
      <c r="AA16" s="84">
        <v>397.86250000000001</v>
      </c>
      <c r="AB16" s="84">
        <v>447.16770000000002</v>
      </c>
      <c r="AC16" s="84">
        <v>462.04180000000002</v>
      </c>
      <c r="AD16" s="84">
        <v>555.9461</v>
      </c>
      <c r="AE16" s="84">
        <v>521.23950000000002</v>
      </c>
      <c r="AF16" s="140">
        <f>IF('Heavy Lamb Prices'!$AR85=0,NA(),'Heavy Lamb Prices'!$AR85)</f>
        <v>519.25870171312488</v>
      </c>
      <c r="AG16" s="85"/>
      <c r="AI16" s="76" t="e">
        <f t="shared" si="1"/>
        <v>#REF!</v>
      </c>
      <c r="AJ16">
        <v>18</v>
      </c>
      <c r="AK16" s="42">
        <f>IF('Light Lamb Prices'!M86=0,NA(),'Light Lamb Prices'!M86)</f>
        <v>621.87</v>
      </c>
      <c r="AL16" s="42">
        <f>IF('Heavy Lamb Prices'!AO86=0,NA(),'Heavy Lamb Prices'!AO86)</f>
        <v>557.70990000000006</v>
      </c>
      <c r="AM16" s="42">
        <f>IF('Heavy Lamb Prices'!AD86=0,NA(),'Heavy Lamb Prices'!AD86)</f>
        <v>385.3032</v>
      </c>
      <c r="AN16" s="42">
        <f>IF('Heavy Lamb Prices'!N86=0,NA(),'Heavy Lamb Prices'!N86)</f>
        <v>623</v>
      </c>
      <c r="AO16" s="42">
        <f>IF('Light Lamb Prices'!AJ86=0,NA(),'Light Lamb Prices'!AJ86)</f>
        <v>437.61</v>
      </c>
      <c r="AP16" s="42">
        <f>IF('Light Lamb Prices'!R86=0,NA(),'Light Lamb Prices'!R86)</f>
        <v>557.38</v>
      </c>
      <c r="AQ16" s="42">
        <f>IF('Heavy Lamb Prices'!AG86=0,NA(),'Heavy Lamb Prices'!AG86)</f>
        <v>266.41140000000001</v>
      </c>
      <c r="AR16" s="78">
        <v>385.98976274023761</v>
      </c>
      <c r="AS16" s="81">
        <v>266.24947657376822</v>
      </c>
      <c r="AT16" s="81">
        <v>307.7998511736983</v>
      </c>
    </row>
    <row r="17" spans="18:46">
      <c r="R17" s="83">
        <v>18</v>
      </c>
      <c r="S17" s="84">
        <v>503.61190000000005</v>
      </c>
      <c r="T17" s="84">
        <v>559.46069999999997</v>
      </c>
      <c r="U17" s="84">
        <v>540.44820000000004</v>
      </c>
      <c r="V17" s="84">
        <v>568.31510000000003</v>
      </c>
      <c r="W17" s="84">
        <v>595.82180000000005</v>
      </c>
      <c r="X17" s="139">
        <f>IF('Light Lamb Prices'!$AQ86=0,NA(),'Light Lamb Prices'!$AQ86)</f>
        <v>566.26040853999984</v>
      </c>
      <c r="Y17" s="22"/>
      <c r="Z17" s="83">
        <v>18</v>
      </c>
      <c r="AA17" s="84">
        <v>404.95609999999999</v>
      </c>
      <c r="AB17" s="84">
        <v>425.92150000000004</v>
      </c>
      <c r="AC17" s="84">
        <v>461.49630000000002</v>
      </c>
      <c r="AD17" s="84">
        <v>558.37470000000008</v>
      </c>
      <c r="AE17" s="84">
        <v>511.6438</v>
      </c>
      <c r="AF17" s="140">
        <f>IF('Heavy Lamb Prices'!$AR86=0,NA(),'Heavy Lamb Prices'!$AR86)</f>
        <v>529.55893211897501</v>
      </c>
      <c r="AG17" s="85"/>
      <c r="AI17" s="76" t="e">
        <f t="shared" si="1"/>
        <v>#REF!</v>
      </c>
      <c r="AJ17">
        <v>19</v>
      </c>
      <c r="AK17" s="42">
        <f>IF('Light Lamb Prices'!M87=0,NA(),'Light Lamb Prices'!M87)</f>
        <v>618.65</v>
      </c>
      <c r="AL17" s="42">
        <f>IF('Heavy Lamb Prices'!AO87=0,NA(),'Heavy Lamb Prices'!AO87)</f>
        <v>576.20240000000001</v>
      </c>
      <c r="AM17" s="42">
        <f>IF('Heavy Lamb Prices'!AD87=0,NA(),'Heavy Lamb Prices'!AD87)</f>
        <v>372.28790000000004</v>
      </c>
      <c r="AN17" s="42">
        <f>IF('Heavy Lamb Prices'!N87=0,NA(),'Heavy Lamb Prices'!N87)</f>
        <v>621</v>
      </c>
      <c r="AO17" s="42">
        <f>IF('Light Lamb Prices'!AJ87=0,NA(),'Light Lamb Prices'!AJ87)</f>
        <v>437.61</v>
      </c>
      <c r="AP17" s="42">
        <f>IF('Light Lamb Prices'!R87=0,NA(),'Light Lamb Prices'!R87)</f>
        <v>564.34</v>
      </c>
      <c r="AQ17" s="42">
        <f>IF('Heavy Lamb Prices'!AG87=0,NA(),'Heavy Lamb Prices'!AG87)</f>
        <v>241.97980000000001</v>
      </c>
      <c r="AR17" s="78">
        <v>385.98976274023761</v>
      </c>
      <c r="AS17" s="81">
        <v>269.66421343146271</v>
      </c>
      <c r="AT17" s="81">
        <v>290.84457221142941</v>
      </c>
    </row>
    <row r="18" spans="18:46">
      <c r="R18" s="83">
        <v>19</v>
      </c>
      <c r="S18" s="84">
        <v>506.22270000000003</v>
      </c>
      <c r="T18" s="84">
        <v>557.2903</v>
      </c>
      <c r="U18" s="84">
        <v>536.4982</v>
      </c>
      <c r="V18" s="84">
        <v>561.31470000000002</v>
      </c>
      <c r="W18" s="84">
        <v>579.74829999999997</v>
      </c>
      <c r="X18" s="139">
        <f>IF('Light Lamb Prices'!$AQ87=0,NA(),'Light Lamb Prices'!$AQ87)</f>
        <v>555.03114782</v>
      </c>
      <c r="Y18" s="22"/>
      <c r="Z18" s="83">
        <v>19</v>
      </c>
      <c r="AA18" s="84">
        <v>425.66040000000004</v>
      </c>
      <c r="AB18" s="84">
        <v>437.06280000000004</v>
      </c>
      <c r="AC18" s="84">
        <v>468.18870000000004</v>
      </c>
      <c r="AD18" s="84">
        <v>562.92899999999997</v>
      </c>
      <c r="AE18" s="84">
        <v>519.78530000000001</v>
      </c>
      <c r="AF18" s="140">
        <f>IF('Heavy Lamb Prices'!$AR87=0,NA(),'Heavy Lamb Prices'!$AR87)</f>
        <v>535.86332558252502</v>
      </c>
      <c r="AG18" s="85"/>
      <c r="AI18" s="76" t="e">
        <f t="shared" si="1"/>
        <v>#REF!</v>
      </c>
      <c r="AJ18">
        <v>20</v>
      </c>
      <c r="AK18" s="42">
        <f>IF('Light Lamb Prices'!M88=0,NA(),'Light Lamb Prices'!M88)</f>
        <v>639.72</v>
      </c>
      <c r="AL18" s="42">
        <f>IF('Heavy Lamb Prices'!AO88=0,NA(),'Heavy Lamb Prices'!AO88)</f>
        <v>586.2165</v>
      </c>
      <c r="AM18" s="42">
        <f>IF('Heavy Lamb Prices'!AD88=0,NA(),'Heavy Lamb Prices'!AD88)</f>
        <v>356.4393</v>
      </c>
      <c r="AN18" s="42">
        <f>IF('Heavy Lamb Prices'!N88=0,NA(),'Heavy Lamb Prices'!N88)</f>
        <v>619</v>
      </c>
      <c r="AO18" s="42">
        <f>IF('Light Lamb Prices'!AJ88=0,NA(),'Light Lamb Prices'!AJ88)</f>
        <v>437.61</v>
      </c>
      <c r="AP18" s="42">
        <f>IF('Light Lamb Prices'!R88=0,NA(),'Light Lamb Prices'!R88)</f>
        <v>596.15</v>
      </c>
      <c r="AQ18" s="42">
        <f>IF('Heavy Lamb Prices'!AG88=0,NA(),'Heavy Lamb Prices'!AG88)</f>
        <v>233.57260000000002</v>
      </c>
      <c r="AR18" s="78">
        <v>391.62347487364383</v>
      </c>
      <c r="AS18" s="81">
        <v>265.67060017764243</v>
      </c>
      <c r="AT18" s="81">
        <v>293.42618878637325</v>
      </c>
    </row>
    <row r="19" spans="18:46">
      <c r="R19" s="83">
        <v>20</v>
      </c>
      <c r="S19" s="84">
        <v>507.98440000000005</v>
      </c>
      <c r="T19" s="84">
        <v>551.48239999999998</v>
      </c>
      <c r="U19" s="84">
        <v>528.21980000000008</v>
      </c>
      <c r="V19" s="84">
        <v>559.58440000000007</v>
      </c>
      <c r="W19" s="84">
        <v>556.19889999999998</v>
      </c>
      <c r="X19" s="139">
        <f>IF('Light Lamb Prices'!$AQ88=0,NA(),'Light Lamb Prices'!$AQ88)</f>
        <v>560.59933508000006</v>
      </c>
      <c r="Y19" s="22"/>
      <c r="Z19" s="83">
        <v>20</v>
      </c>
      <c r="AA19" s="84">
        <v>433.48650000000004</v>
      </c>
      <c r="AB19" s="84">
        <v>440.80720000000002</v>
      </c>
      <c r="AC19" s="84">
        <v>464.81890000000004</v>
      </c>
      <c r="AD19" s="84">
        <v>577.29489999999998</v>
      </c>
      <c r="AE19" s="84">
        <v>521.03750000000002</v>
      </c>
      <c r="AF19" s="140">
        <f>IF('Heavy Lamb Prices'!$AR88=0,NA(),'Heavy Lamb Prices'!$AR88)</f>
        <v>543.93645309670001</v>
      </c>
      <c r="AG19" s="85"/>
      <c r="AI19" s="76" t="e">
        <f t="shared" si="1"/>
        <v>#REF!</v>
      </c>
      <c r="AJ19">
        <v>21</v>
      </c>
      <c r="AK19" s="42">
        <f>IF('Light Lamb Prices'!M89=0,NA(),'Light Lamb Prices'!M89)</f>
        <v>652.75</v>
      </c>
      <c r="AL19" s="42">
        <f>IF('Heavy Lamb Prices'!AO89=0,NA(),'Heavy Lamb Prices'!AO89)</f>
        <v>581.67060000000004</v>
      </c>
      <c r="AM19" s="42">
        <f>IF('Heavy Lamb Prices'!AD89=0,NA(),'Heavy Lamb Prices'!AD89)</f>
        <v>359.65630000000004</v>
      </c>
      <c r="AN19" s="42">
        <f>IF('Heavy Lamb Prices'!N89=0,NA(),'Heavy Lamb Prices'!N89)</f>
        <v>620</v>
      </c>
      <c r="AO19" s="42">
        <f>IF('Light Lamb Prices'!AJ89=0,NA(),'Light Lamb Prices'!AJ89)</f>
        <v>437.61</v>
      </c>
      <c r="AP19" s="42">
        <f>IF('Light Lamb Prices'!R89=0,NA(),'Light Lamb Prices'!R89)</f>
        <v>590.94000000000005</v>
      </c>
      <c r="AQ19" s="42">
        <f>IF('Heavy Lamb Prices'!AG89=0,NA(),'Heavy Lamb Prices'!AG89)</f>
        <v>251.66630000000001</v>
      </c>
      <c r="AR19" s="78">
        <v>393.7159965231948</v>
      </c>
      <c r="AS19" s="81">
        <v>269.80195794640372</v>
      </c>
      <c r="AT19" s="81">
        <v>316.27886672196269</v>
      </c>
    </row>
    <row r="20" spans="18:46">
      <c r="R20" s="83">
        <v>21</v>
      </c>
      <c r="S20" s="84">
        <v>510.3621</v>
      </c>
      <c r="T20" s="84">
        <v>551.11570000000006</v>
      </c>
      <c r="U20" s="84">
        <v>532.23070000000007</v>
      </c>
      <c r="V20" s="84">
        <v>555.88459999999998</v>
      </c>
      <c r="W20" s="84">
        <v>555.25260000000003</v>
      </c>
      <c r="X20" s="139">
        <f>IF('Light Lamb Prices'!$AQ89=0,NA(),'Light Lamb Prices'!$AQ89)</f>
        <v>561.4520371399999</v>
      </c>
      <c r="Y20" s="22"/>
      <c r="Z20" s="83">
        <v>21</v>
      </c>
      <c r="AA20" s="84">
        <v>457.2253</v>
      </c>
      <c r="AB20" s="84">
        <v>456.62370000000004</v>
      </c>
      <c r="AC20" s="84">
        <v>461.47110000000004</v>
      </c>
      <c r="AD20" s="84">
        <v>576.47130000000004</v>
      </c>
      <c r="AE20" s="84">
        <v>516.36990000000003</v>
      </c>
      <c r="AF20" s="140">
        <f>IF('Heavy Lamb Prices'!$AR89=0,NA(),'Heavy Lamb Prices'!$AR89)</f>
        <v>542.54994243405008</v>
      </c>
      <c r="AG20" s="85"/>
      <c r="AI20" s="76" t="e">
        <f t="shared" si="1"/>
        <v>#REF!</v>
      </c>
      <c r="AJ20">
        <v>22</v>
      </c>
      <c r="AK20" s="42">
        <f>IF('Light Lamb Prices'!M90=0,NA(),'Light Lamb Prices'!M90)</f>
        <v>665.9</v>
      </c>
      <c r="AL20" s="42">
        <f>IF('Heavy Lamb Prices'!AO90=0,NA(),'Heavy Lamb Prices'!AO90)</f>
        <v>578.32590000000005</v>
      </c>
      <c r="AM20" s="42">
        <f>IF('Heavy Lamb Prices'!AD90=0,NA(),'Heavy Lamb Prices'!AD90)</f>
        <v>359.80560000000003</v>
      </c>
      <c r="AN20" s="42">
        <f>IF('Heavy Lamb Prices'!N90=0,NA(),'Heavy Lamb Prices'!N90)</f>
        <v>615</v>
      </c>
      <c r="AO20" s="42">
        <f>IF('Light Lamb Prices'!AJ90=0,NA(),'Light Lamb Prices'!AJ90)</f>
        <v>394.92</v>
      </c>
      <c r="AP20" s="42">
        <f>IF('Light Lamb Prices'!R90=0,NA(),'Light Lamb Prices'!R90)</f>
        <v>571.05000000000007</v>
      </c>
      <c r="AQ20" s="42">
        <f>IF('Heavy Lamb Prices'!AG90=0,NA(),'Heavy Lamb Prices'!AG90)</f>
        <v>246.62520000000001</v>
      </c>
      <c r="AR20" s="78">
        <v>395.64755496893406</v>
      </c>
      <c r="AS20" s="81">
        <v>273.05339710876791</v>
      </c>
      <c r="AT20" s="81">
        <v>320.74088449015682</v>
      </c>
    </row>
    <row r="21" spans="18:46">
      <c r="R21" s="83">
        <v>22</v>
      </c>
      <c r="S21" s="84">
        <v>509.54570000000001</v>
      </c>
      <c r="T21" s="84">
        <v>556.86500000000001</v>
      </c>
      <c r="U21" s="84">
        <v>531.7722</v>
      </c>
      <c r="V21" s="84">
        <v>556.73820000000001</v>
      </c>
      <c r="W21" s="84">
        <v>555.39780000000007</v>
      </c>
      <c r="X21" s="139">
        <f>IF('Light Lamb Prices'!$AQ90=0,NA(),'Light Lamb Prices'!$AQ90)</f>
        <v>563.19235093999998</v>
      </c>
      <c r="Y21" s="22"/>
      <c r="Z21" s="83">
        <v>22</v>
      </c>
      <c r="AA21" s="84">
        <v>457.34140000000002</v>
      </c>
      <c r="AB21" s="84">
        <v>453.96110000000004</v>
      </c>
      <c r="AC21" s="84">
        <v>460.3553</v>
      </c>
      <c r="AD21" s="84">
        <v>533.11990000000003</v>
      </c>
      <c r="AE21" s="84">
        <v>491.72030000000001</v>
      </c>
      <c r="AF21" s="140">
        <f>IF('Heavy Lamb Prices'!$AR90=0,NA(),'Heavy Lamb Prices'!$AR90)</f>
        <v>535.92510285020001</v>
      </c>
      <c r="AG21" s="85"/>
      <c r="AI21" s="76" t="e">
        <f t="shared" si="1"/>
        <v>#REF!</v>
      </c>
      <c r="AJ21">
        <v>23</v>
      </c>
      <c r="AK21" s="42">
        <f>IF('Light Lamb Prices'!M91=0,NA(),'Light Lamb Prices'!M91)</f>
        <v>686.49</v>
      </c>
      <c r="AL21" s="42">
        <f>IF('Heavy Lamb Prices'!AO91=0,NA(),'Heavy Lamb Prices'!AO91)</f>
        <v>586.50229999999999</v>
      </c>
      <c r="AM21" s="42">
        <f>IF('Heavy Lamb Prices'!AD91=0,NA(),'Heavy Lamb Prices'!AD91)</f>
        <v>352.6816</v>
      </c>
      <c r="AN21" s="42">
        <f>IF('Heavy Lamb Prices'!N91=0,NA(),'Heavy Lamb Prices'!N91)</f>
        <v>610</v>
      </c>
      <c r="AO21" s="42">
        <f>IF('Light Lamb Prices'!AJ91=0,NA(),'Light Lamb Prices'!AJ91)</f>
        <v>402.93</v>
      </c>
      <c r="AP21" s="42">
        <f>IF('Light Lamb Prices'!R91=0,NA(),'Light Lamb Prices'!R91)</f>
        <v>571.05000000000007</v>
      </c>
      <c r="AQ21" s="42">
        <f>IF('Heavy Lamb Prices'!AG91=0,NA(),'Heavy Lamb Prices'!AG91)</f>
        <v>226.58950000000002</v>
      </c>
      <c r="AR21" s="78">
        <v>397.2091218316524</v>
      </c>
      <c r="AS21" s="81">
        <v>271.73676656082819</v>
      </c>
      <c r="AT21" s="81">
        <v>327.21400645928958</v>
      </c>
    </row>
    <row r="22" spans="18:46">
      <c r="R22" s="83">
        <v>23</v>
      </c>
      <c r="S22" s="84">
        <v>521.82619999999997</v>
      </c>
      <c r="T22" s="84">
        <v>553.79550000000006</v>
      </c>
      <c r="U22" s="84">
        <v>544.44950000000006</v>
      </c>
      <c r="V22" s="84">
        <v>560.71249999999998</v>
      </c>
      <c r="W22" s="84">
        <v>557.15170000000001</v>
      </c>
      <c r="X22" s="139">
        <f>IF('Light Lamb Prices'!$AQ91=0,NA(),'Light Lamb Prices'!$AQ91)</f>
        <v>571.90297311999996</v>
      </c>
      <c r="Y22" s="22"/>
      <c r="Z22" s="83">
        <v>23</v>
      </c>
      <c r="AA22" s="84">
        <v>425.5265</v>
      </c>
      <c r="AB22" s="84">
        <v>448.572</v>
      </c>
      <c r="AC22" s="84">
        <v>456.97110000000004</v>
      </c>
      <c r="AD22" s="84">
        <v>517.53960000000006</v>
      </c>
      <c r="AE22" s="84">
        <v>491.3503</v>
      </c>
      <c r="AF22" s="140">
        <f>IF('Heavy Lamb Prices'!$AR91=0,NA(),'Heavy Lamb Prices'!$AR91)</f>
        <v>537.23503682969999</v>
      </c>
      <c r="AG22" s="85"/>
      <c r="AI22" s="76" t="e">
        <f t="shared" si="1"/>
        <v>#REF!</v>
      </c>
      <c r="AJ22">
        <v>24</v>
      </c>
      <c r="AK22" s="42">
        <f>IF('Light Lamb Prices'!M92=0,NA(),'Light Lamb Prices'!M92)</f>
        <v>709.30000000000007</v>
      </c>
      <c r="AL22" s="42">
        <f>IF('Heavy Lamb Prices'!AO92=0,NA(),'Heavy Lamb Prices'!AO92)</f>
        <v>576.44360000000006</v>
      </c>
      <c r="AM22" s="42">
        <f>IF('Heavy Lamb Prices'!AD92=0,NA(),'Heavy Lamb Prices'!AD92)</f>
        <v>356.43080000000003</v>
      </c>
      <c r="AN22" s="42">
        <f>IF('Heavy Lamb Prices'!N92=0,NA(),'Heavy Lamb Prices'!N92)</f>
        <v>608</v>
      </c>
      <c r="AO22" s="42">
        <f>IF('Light Lamb Prices'!AJ92=0,NA(),'Light Lamb Prices'!AJ92)</f>
        <v>358.19</v>
      </c>
      <c r="AP22" s="42">
        <f>IF('Light Lamb Prices'!R92=0,NA(),'Light Lamb Prices'!R92)</f>
        <v>570.61</v>
      </c>
      <c r="AQ22" s="42">
        <f>IF('Heavy Lamb Prices'!AG92=0,NA(),'Heavy Lamb Prices'!AG92)</f>
        <v>222.46800000000002</v>
      </c>
      <c r="AR22" s="78">
        <v>388.18074183189003</v>
      </c>
      <c r="AS22" s="81">
        <v>272.16290786948173</v>
      </c>
      <c r="AT22" s="81">
        <v>322.15647600262986</v>
      </c>
    </row>
    <row r="23" spans="18:46">
      <c r="R23" s="83">
        <v>24</v>
      </c>
      <c r="S23" s="84">
        <v>523.07910000000004</v>
      </c>
      <c r="T23" s="84">
        <v>561.92360000000008</v>
      </c>
      <c r="U23" s="84">
        <v>535.01100000000008</v>
      </c>
      <c r="V23" s="84">
        <v>558.18979999999999</v>
      </c>
      <c r="W23" s="84">
        <v>553.40570000000002</v>
      </c>
      <c r="X23" s="139">
        <f>IF('Light Lamb Prices'!$AQ92=0,NA(),'Light Lamb Prices'!$AQ92)</f>
        <v>580.19415214000003</v>
      </c>
      <c r="Y23" s="22"/>
      <c r="Z23" s="83">
        <v>24</v>
      </c>
      <c r="AA23" s="84">
        <v>421.52379999999999</v>
      </c>
      <c r="AB23" s="84">
        <v>441.58570000000003</v>
      </c>
      <c r="AC23" s="84">
        <v>436.92750000000001</v>
      </c>
      <c r="AD23" s="84">
        <v>504.09430000000003</v>
      </c>
      <c r="AE23" s="84">
        <v>500.20660000000004</v>
      </c>
      <c r="AF23" s="140">
        <f>IF('Heavy Lamb Prices'!$AR92=0,NA(),'Heavy Lamb Prices'!$AR92)</f>
        <v>532.207792043175</v>
      </c>
      <c r="AG23" s="85"/>
      <c r="AI23" s="76" t="e">
        <f t="shared" si="1"/>
        <v>#REF!</v>
      </c>
      <c r="AJ23">
        <v>25</v>
      </c>
      <c r="AK23" s="42">
        <f>IF('Light Lamb Prices'!M93=0,NA(),'Light Lamb Prices'!M93)</f>
        <v>726.17</v>
      </c>
      <c r="AL23" s="42">
        <f>IF('Heavy Lamb Prices'!AO93=0,NA(),'Heavy Lamb Prices'!AO93)</f>
        <v>562.96310000000005</v>
      </c>
      <c r="AM23" s="42">
        <f>IF('Heavy Lamb Prices'!AD93=0,NA(),'Heavy Lamb Prices'!AD93)</f>
        <v>354.3347</v>
      </c>
      <c r="AN23" s="42">
        <f>IF('Heavy Lamb Prices'!N93=0,NA(),'Heavy Lamb Prices'!N93)</f>
        <v>610</v>
      </c>
      <c r="AO23" s="42">
        <f>IF('Light Lamb Prices'!AJ93=0,NA(),'Light Lamb Prices'!AJ93)</f>
        <v>358.05</v>
      </c>
      <c r="AP23" s="42">
        <f>IF('Light Lamb Prices'!R93=0,NA(),'Light Lamb Prices'!R93)</f>
        <v>575.19000000000005</v>
      </c>
      <c r="AQ23" s="42">
        <f>IF('Heavy Lamb Prices'!AG93=0,NA(),'Heavy Lamb Prices'!AG93)</f>
        <v>230.19880000000001</v>
      </c>
      <c r="AR23" s="78">
        <v>399.10983341054981</v>
      </c>
      <c r="AS23" s="81">
        <v>276.44599243791941</v>
      </c>
      <c r="AT23" s="81">
        <v>346.97827801276077</v>
      </c>
    </row>
    <row r="24" spans="18:46">
      <c r="R24" s="83">
        <v>25</v>
      </c>
      <c r="S24" s="84">
        <v>531.47140000000002</v>
      </c>
      <c r="T24" s="84">
        <v>562.95810000000006</v>
      </c>
      <c r="U24" s="84">
        <v>532.9171</v>
      </c>
      <c r="V24" s="84">
        <v>565.3057</v>
      </c>
      <c r="W24" s="84">
        <v>551.67899999999997</v>
      </c>
      <c r="X24" s="139">
        <f>IF('Light Lamb Prices'!$AQ93=0,NA(),'Light Lamb Prices'!$AQ93)</f>
        <v>588.57935998000005</v>
      </c>
      <c r="Y24" s="22"/>
      <c r="Z24" s="83">
        <v>25</v>
      </c>
      <c r="AA24" s="84">
        <v>427.36260000000004</v>
      </c>
      <c r="AB24" s="84">
        <v>422.26030000000003</v>
      </c>
      <c r="AC24" s="84">
        <v>423.64120000000003</v>
      </c>
      <c r="AD24" s="84">
        <v>486.47750000000002</v>
      </c>
      <c r="AE24" s="84">
        <v>506.21140000000003</v>
      </c>
      <c r="AF24" s="140">
        <f>IF('Heavy Lamb Prices'!$AR93=0,NA(),'Heavy Lamb Prices'!$AR93)</f>
        <v>526.59581292442499</v>
      </c>
      <c r="AG24" s="85"/>
      <c r="AI24" s="76" t="e">
        <f t="shared" si="1"/>
        <v>#REF!</v>
      </c>
      <c r="AJ24">
        <v>26</v>
      </c>
      <c r="AK24" s="42">
        <f>IF('Light Lamb Prices'!M94=0,NA(),'Light Lamb Prices'!M94)</f>
        <v>716.87</v>
      </c>
      <c r="AL24" s="42">
        <f>IF('Heavy Lamb Prices'!AO94=0,NA(),'Heavy Lamb Prices'!AO94)</f>
        <v>577.23980000000006</v>
      </c>
      <c r="AM24" s="42">
        <f>IF('Heavy Lamb Prices'!AD94=0,NA(),'Heavy Lamb Prices'!AD94)</f>
        <v>349.86959999999999</v>
      </c>
      <c r="AN24" s="42">
        <f>IF('Heavy Lamb Prices'!N94=0,NA(),'Heavy Lamb Prices'!N94)</f>
        <v>617</v>
      </c>
      <c r="AO24" s="42">
        <f>IF('Light Lamb Prices'!AJ94=0,NA(),'Light Lamb Prices'!AJ94)</f>
        <v>397.69</v>
      </c>
      <c r="AP24" s="42">
        <f>IF('Light Lamb Prices'!R94=0,NA(),'Light Lamb Prices'!R94)</f>
        <v>586.21</v>
      </c>
      <c r="AQ24" s="42">
        <f>IF('Heavy Lamb Prices'!AG94=0,NA(),'Heavy Lamb Prices'!AG94)</f>
        <v>231.18810000000002</v>
      </c>
      <c r="AR24" s="78">
        <v>399.86219841052997</v>
      </c>
      <c r="AS24" s="81">
        <v>275.41869580710301</v>
      </c>
      <c r="AT24" s="81">
        <v>340.55508354573772</v>
      </c>
    </row>
    <row r="25" spans="18:46">
      <c r="R25" s="83">
        <v>26</v>
      </c>
      <c r="S25" s="84">
        <v>531.50900000000001</v>
      </c>
      <c r="T25" s="84">
        <v>578.21789999999999</v>
      </c>
      <c r="U25" s="84">
        <v>535.23090000000002</v>
      </c>
      <c r="V25" s="84">
        <v>571.05860000000007</v>
      </c>
      <c r="W25" s="84">
        <v>555.04780000000005</v>
      </c>
      <c r="X25" s="139">
        <f>IF('Light Lamb Prices'!$AQ94=0,NA(),'Light Lamb Prices'!$AQ94)</f>
        <v>587.32881141999997</v>
      </c>
      <c r="Y25" s="22"/>
      <c r="Z25" s="83">
        <v>26</v>
      </c>
      <c r="AA25" s="84">
        <v>407.0077</v>
      </c>
      <c r="AB25" s="84">
        <v>403.9264</v>
      </c>
      <c r="AC25" s="84">
        <v>420.19330000000002</v>
      </c>
      <c r="AD25" s="84">
        <v>473.43080000000003</v>
      </c>
      <c r="AE25" s="84">
        <v>503.101</v>
      </c>
      <c r="AF25" s="140">
        <f>IF('Heavy Lamb Prices'!$AR94=0,NA(),'Heavy Lamb Prices'!$AR94)</f>
        <v>536.12956491939997</v>
      </c>
      <c r="AG25" s="85"/>
      <c r="AI25" s="76" t="e">
        <f t="shared" si="1"/>
        <v>#REF!</v>
      </c>
      <c r="AJ25">
        <v>27</v>
      </c>
      <c r="AK25" s="42">
        <f>IF('Light Lamb Prices'!M95=0,NA(),'Light Lamb Prices'!M95)</f>
        <v>738.89</v>
      </c>
      <c r="AL25" s="42">
        <f>IF('Heavy Lamb Prices'!AO95=0,NA(),'Heavy Lamb Prices'!AO95)</f>
        <v>573.04480000000001</v>
      </c>
      <c r="AM25" s="42">
        <f>IF('Heavy Lamb Prices'!AD95=0,NA(),'Heavy Lamb Prices'!AD95)</f>
        <v>362.98420000000004</v>
      </c>
      <c r="AN25" s="42">
        <f>IF('Heavy Lamb Prices'!N95=0,NA(),'Heavy Lamb Prices'!N95)</f>
        <v>617</v>
      </c>
      <c r="AO25" s="42">
        <f>IF('Light Lamb Prices'!AJ95=0,NA(),'Light Lamb Prices'!AJ95)</f>
        <v>397.69</v>
      </c>
      <c r="AP25" s="42">
        <f>IF('Light Lamb Prices'!R95=0,NA(),'Light Lamb Prices'!R95)</f>
        <v>588.16</v>
      </c>
      <c r="AQ25" s="42">
        <f>IF('Heavy Lamb Prices'!AG95=0,NA(),'Heavy Lamb Prices'!AG95)</f>
        <v>233.51560000000001</v>
      </c>
      <c r="AR25" s="78" t="e">
        <v>#N/A</v>
      </c>
      <c r="AS25" s="81" t="e">
        <v>#N/A</v>
      </c>
      <c r="AT25" s="81" t="e">
        <v>#N/A</v>
      </c>
    </row>
    <row r="26" spans="18:46">
      <c r="R26" s="83">
        <v>27</v>
      </c>
      <c r="S26" s="84">
        <v>530.8877</v>
      </c>
      <c r="T26" s="84">
        <v>588.84820000000002</v>
      </c>
      <c r="U26" s="84">
        <v>555.06259999999997</v>
      </c>
      <c r="V26" s="84">
        <v>570.03830000000005</v>
      </c>
      <c r="W26" s="84">
        <v>558.44280000000003</v>
      </c>
      <c r="X26" s="139">
        <f>IF('Light Lamb Prices'!$AQ95=0,NA(),'Light Lamb Prices'!$AQ95)</f>
        <v>598.01152786861473</v>
      </c>
      <c r="Y26" s="22"/>
      <c r="Z26" s="83">
        <v>27</v>
      </c>
      <c r="AA26" s="84">
        <v>393.34550000000002</v>
      </c>
      <c r="AB26" s="84">
        <v>392.6026</v>
      </c>
      <c r="AC26" s="84">
        <v>408.52960000000002</v>
      </c>
      <c r="AD26" s="84">
        <v>476.75110000000001</v>
      </c>
      <c r="AE26" s="84">
        <v>489.87020000000001</v>
      </c>
      <c r="AF26" s="140">
        <f>IF('Heavy Lamb Prices'!$AR95=0,NA(),'Heavy Lamb Prices'!$AR95)</f>
        <v>533.36140678774211</v>
      </c>
      <c r="AG26" s="85"/>
      <c r="AI26" s="76" t="e">
        <f t="shared" si="1"/>
        <v>#REF!</v>
      </c>
      <c r="AJ26">
        <v>28</v>
      </c>
      <c r="AK26" s="42">
        <f>IF('Light Lamb Prices'!M96=0,NA(),'Light Lamb Prices'!M96)</f>
        <v>757.28</v>
      </c>
      <c r="AL26" s="42">
        <f>IF('Heavy Lamb Prices'!AO96=0,NA(),'Heavy Lamb Prices'!AO96)</f>
        <v>561.21540000000005</v>
      </c>
      <c r="AM26" s="42">
        <f>IF('Heavy Lamb Prices'!AD96=0,NA(),'Heavy Lamb Prices'!AD96)</f>
        <v>356.37720000000002</v>
      </c>
      <c r="AN26" s="42">
        <f>IF('Heavy Lamb Prices'!N96=0,NA(),'Heavy Lamb Prices'!N96)</f>
        <v>634</v>
      </c>
      <c r="AO26" s="42">
        <f>IF('Light Lamb Prices'!AJ96=0,NA(),'Light Lamb Prices'!AJ96)</f>
        <v>394.77</v>
      </c>
      <c r="AP26" s="42">
        <f>IF('Light Lamb Prices'!R96=0,NA(),'Light Lamb Prices'!R96)</f>
        <v>587.41</v>
      </c>
      <c r="AQ26" s="42">
        <f>IF('Heavy Lamb Prices'!AG96=0,NA(),'Heavy Lamb Prices'!AG96)</f>
        <v>234.0617</v>
      </c>
      <c r="AR26" s="78" t="e">
        <v>#N/A</v>
      </c>
      <c r="AS26" s="81" t="e">
        <v>#N/A</v>
      </c>
      <c r="AT26" s="81" t="e">
        <v>#N/A</v>
      </c>
    </row>
    <row r="27" spans="18:46">
      <c r="R27" s="83">
        <v>28</v>
      </c>
      <c r="S27" s="84">
        <v>570.39250000000004</v>
      </c>
      <c r="T27" s="84">
        <v>614.02539999999999</v>
      </c>
      <c r="U27" s="84">
        <v>576.19400000000007</v>
      </c>
      <c r="V27" s="84">
        <v>570.15710000000001</v>
      </c>
      <c r="W27" s="84">
        <v>577.09519999999998</v>
      </c>
      <c r="X27" s="139">
        <f>IF('Light Lamb Prices'!$AQ96=0,NA(),'Light Lamb Prices'!$AQ96)</f>
        <v>608.10408673672976</v>
      </c>
      <c r="Y27" s="22"/>
      <c r="Z27" s="83">
        <v>28</v>
      </c>
      <c r="AA27" s="84">
        <v>386.80630000000002</v>
      </c>
      <c r="AB27" s="84">
        <v>383.82070000000004</v>
      </c>
      <c r="AC27" s="84">
        <v>410.06960000000004</v>
      </c>
      <c r="AD27" s="84">
        <v>477.65140000000002</v>
      </c>
      <c r="AE27" s="84">
        <v>493.67149999999998</v>
      </c>
      <c r="AF27" s="140">
        <f>IF('Heavy Lamb Prices'!$AR96=0,NA(),'Heavy Lamb Prices'!$AR96)</f>
        <v>530.39197112154716</v>
      </c>
      <c r="AG27" s="85"/>
      <c r="AI27" s="76" t="e">
        <f t="shared" si="1"/>
        <v>#REF!</v>
      </c>
      <c r="AJ27">
        <v>29</v>
      </c>
      <c r="AK27" s="42">
        <f>IF('Light Lamb Prices'!M97=0,NA(),'Light Lamb Prices'!M97)</f>
        <v>749.94</v>
      </c>
      <c r="AL27" s="42">
        <f>IF('Heavy Lamb Prices'!AO97=0,NA(),'Heavy Lamb Prices'!AO97)</f>
        <v>549.85800000000006</v>
      </c>
      <c r="AM27" s="42">
        <f>IF('Heavy Lamb Prices'!AD97=0,NA(),'Heavy Lamb Prices'!AD97)</f>
        <v>347.0256</v>
      </c>
      <c r="AN27" s="42">
        <f>IF('Heavy Lamb Prices'!N97=0,NA(),'Heavy Lamb Prices'!N97)</f>
        <v>645</v>
      </c>
      <c r="AO27" s="42">
        <f>IF('Light Lamb Prices'!AJ97=0,NA(),'Light Lamb Prices'!AJ97)</f>
        <v>394.77</v>
      </c>
      <c r="AP27" s="42">
        <f>IF('Light Lamb Prices'!R97=0,NA(),'Light Lamb Prices'!R97)</f>
        <v>584.93000000000006</v>
      </c>
      <c r="AQ27" s="42">
        <f>IF('Heavy Lamb Prices'!AG97=0,NA(),'Heavy Lamb Prices'!AG97)</f>
        <v>234.28580000000002</v>
      </c>
      <c r="AR27" s="78" t="e">
        <v>#N/A</v>
      </c>
      <c r="AS27" s="81" t="e">
        <v>#N/A</v>
      </c>
      <c r="AT27" s="81" t="e">
        <v>#N/A</v>
      </c>
    </row>
    <row r="28" spans="18:46">
      <c r="R28" s="83">
        <v>29</v>
      </c>
      <c r="S28" s="84">
        <v>582.17349999999999</v>
      </c>
      <c r="T28" s="84">
        <v>619.41150000000005</v>
      </c>
      <c r="U28" s="84">
        <v>572.70130000000006</v>
      </c>
      <c r="V28" s="84">
        <v>590.03899999999999</v>
      </c>
      <c r="W28" s="84">
        <v>591.86969999999997</v>
      </c>
      <c r="X28" s="139">
        <f>IF('Light Lamb Prices'!$AQ97=0,NA(),'Light Lamb Prices'!$AQ97)</f>
        <v>610.96283699399896</v>
      </c>
      <c r="Y28" s="22"/>
      <c r="Z28" s="83">
        <v>29</v>
      </c>
      <c r="AA28" s="84">
        <v>384.96430000000004</v>
      </c>
      <c r="AB28" s="84">
        <v>389.5489</v>
      </c>
      <c r="AC28" s="84">
        <v>412.25230000000005</v>
      </c>
      <c r="AD28" s="84">
        <v>473.11760000000004</v>
      </c>
      <c r="AE28" s="84">
        <v>506.48630000000003</v>
      </c>
      <c r="AF28" s="140">
        <f>IF('Heavy Lamb Prices'!$AR97=0,NA(),'Heavy Lamb Prices'!$AR97)</f>
        <v>526.97417023236767</v>
      </c>
      <c r="AG28" s="85"/>
      <c r="AI28" s="76" t="e">
        <f t="shared" si="1"/>
        <v>#REF!</v>
      </c>
      <c r="AJ28">
        <v>30</v>
      </c>
      <c r="AK28" s="42">
        <f>IF('Light Lamb Prices'!M98=0,NA(),'Light Lamb Prices'!M98)</f>
        <v>753.02</v>
      </c>
      <c r="AL28" s="42">
        <f>IF('Heavy Lamb Prices'!AO98=0,NA(),'Heavy Lamb Prices'!AO98)</f>
        <v>475.73380000000003</v>
      </c>
      <c r="AM28" s="42">
        <f>IF('Heavy Lamb Prices'!AD98=0,NA(),'Heavy Lamb Prices'!AD98)</f>
        <v>350.0686</v>
      </c>
      <c r="AN28" s="42">
        <f>IF('Heavy Lamb Prices'!N98=0,NA(),'Heavy Lamb Prices'!N98)</f>
        <v>644</v>
      </c>
      <c r="AO28" s="42">
        <f>IF('Light Lamb Prices'!AJ98=0,NA(),'Light Lamb Prices'!AJ98)</f>
        <v>394.77</v>
      </c>
      <c r="AP28" s="42">
        <f>IF('Light Lamb Prices'!R98=0,NA(),'Light Lamb Prices'!R98)</f>
        <v>581.69000000000005</v>
      </c>
      <c r="AQ28" s="42">
        <f>IF('Heavy Lamb Prices'!AG98=0,NA(),'Heavy Lamb Prices'!AG98)</f>
        <v>227.12380000000002</v>
      </c>
      <c r="AR28" s="78" t="e">
        <v>#N/A</v>
      </c>
      <c r="AS28" s="81" t="e">
        <v>#N/A</v>
      </c>
      <c r="AT28" s="81" t="e">
        <v>#N/A</v>
      </c>
    </row>
    <row r="29" spans="18:46">
      <c r="R29" s="83">
        <v>30</v>
      </c>
      <c r="S29" s="84">
        <v>588.7133</v>
      </c>
      <c r="T29" s="84">
        <v>633.35559999999998</v>
      </c>
      <c r="U29" s="84">
        <v>576.31060000000002</v>
      </c>
      <c r="V29" s="84">
        <v>584.78110000000004</v>
      </c>
      <c r="W29" s="84">
        <v>594.90729999999996</v>
      </c>
      <c r="X29" s="139">
        <f>IF('Light Lamb Prices'!$AQ98=0,NA(),'Light Lamb Prices'!$AQ98)</f>
        <v>614.53773631959132</v>
      </c>
      <c r="Y29" s="22"/>
      <c r="Z29" s="83">
        <v>30</v>
      </c>
      <c r="AA29" s="84">
        <v>387.88510000000002</v>
      </c>
      <c r="AB29" s="84">
        <v>384.73180000000002</v>
      </c>
      <c r="AC29" s="84">
        <v>420.26130000000001</v>
      </c>
      <c r="AD29" s="84">
        <v>469.74870000000004</v>
      </c>
      <c r="AE29" s="84">
        <v>511.1069</v>
      </c>
      <c r="AF29" s="140">
        <f>IF('Heavy Lamb Prices'!$AR98=0,NA(),'Heavy Lamb Prices'!$AR98)</f>
        <v>489.82358604077433</v>
      </c>
      <c r="AG29" s="85"/>
      <c r="AI29" s="76" t="e">
        <f t="shared" si="1"/>
        <v>#REF!</v>
      </c>
      <c r="AJ29">
        <v>31</v>
      </c>
      <c r="AK29" s="42">
        <f>IF('Light Lamb Prices'!M99=0,NA(),'Light Lamb Prices'!M99)</f>
        <v>760.7</v>
      </c>
      <c r="AL29" s="42">
        <f>IF('Heavy Lamb Prices'!AO99=0,NA(),'Heavy Lamb Prices'!AO99)</f>
        <v>475.36690000000004</v>
      </c>
      <c r="AM29" s="42">
        <f>IF('Heavy Lamb Prices'!AD99=0,NA(),'Heavy Lamb Prices'!AD99)</f>
        <v>372.83390000000003</v>
      </c>
      <c r="AN29" s="42">
        <f>IF('Heavy Lamb Prices'!N99=0,NA(),'Heavy Lamb Prices'!N99)</f>
        <v>646</v>
      </c>
      <c r="AO29" s="42">
        <f>IF('Light Lamb Prices'!AJ99=0,NA(),'Light Lamb Prices'!AJ99)</f>
        <v>394.77</v>
      </c>
      <c r="AP29" s="42">
        <f>IF('Light Lamb Prices'!R99=0,NA(),'Light Lamb Prices'!R99)</f>
        <v>626.45000000000005</v>
      </c>
      <c r="AQ29" s="42">
        <f>IF('Heavy Lamb Prices'!AG99=0,NA(),'Heavy Lamb Prices'!AG99)</f>
        <v>226.64430000000002</v>
      </c>
      <c r="AR29" s="78" t="e">
        <v>#N/A</v>
      </c>
      <c r="AS29" s="81" t="e">
        <v>#N/A</v>
      </c>
      <c r="AT29" s="81" t="e">
        <v>#N/A</v>
      </c>
    </row>
    <row r="30" spans="18:46">
      <c r="R30" s="83">
        <v>31</v>
      </c>
      <c r="S30" s="84">
        <v>592.27769999999998</v>
      </c>
      <c r="T30" s="84">
        <v>647.02629999999999</v>
      </c>
      <c r="U30" s="84">
        <v>575.26790000000005</v>
      </c>
      <c r="V30" s="84">
        <v>582.27539999999999</v>
      </c>
      <c r="W30" s="84">
        <v>579.18259999999998</v>
      </c>
      <c r="X30" s="139">
        <f>IF('Light Lamb Prices'!$AQ99=0,NA(),'Light Lamb Prices'!$AQ99)</f>
        <v>625.32081473264986</v>
      </c>
      <c r="Y30" s="22"/>
      <c r="Z30" s="83">
        <v>31</v>
      </c>
      <c r="AA30" s="84">
        <v>384.13839999999999</v>
      </c>
      <c r="AB30" s="84">
        <v>379.9581</v>
      </c>
      <c r="AC30" s="84">
        <v>423.28700000000003</v>
      </c>
      <c r="AD30" s="84">
        <v>473.12569999999999</v>
      </c>
      <c r="AE30" s="84">
        <v>507.38490000000002</v>
      </c>
      <c r="AF30" s="140">
        <f>IF('Heavy Lamb Prices'!$AR99=0,NA(),'Heavy Lamb Prices'!$AR99)</f>
        <v>487.5003792701811</v>
      </c>
      <c r="AG30" s="85"/>
      <c r="AI30" s="76" t="e">
        <f t="shared" si="1"/>
        <v>#REF!</v>
      </c>
      <c r="AJ30">
        <v>32</v>
      </c>
      <c r="AK30" s="42">
        <f>IF('Light Lamb Prices'!M100=0,NA(),'Light Lamb Prices'!M100)</f>
        <v>760.85</v>
      </c>
      <c r="AL30" s="42">
        <f>IF('Heavy Lamb Prices'!AO100=0,NA(),'Heavy Lamb Prices'!AO100)</f>
        <v>493.0197</v>
      </c>
      <c r="AM30" s="42">
        <f>IF('Heavy Lamb Prices'!AD100=0,NA(),'Heavy Lamb Prices'!AD100)</f>
        <v>375.18690000000004</v>
      </c>
      <c r="AN30" s="42">
        <f>IF('Heavy Lamb Prices'!N100=0,NA(),'Heavy Lamb Prices'!N100)</f>
        <v>645</v>
      </c>
      <c r="AO30" s="42">
        <f>IF('Light Lamb Prices'!AJ100=0,NA(),'Light Lamb Prices'!AJ100)</f>
        <v>470.25</v>
      </c>
      <c r="AP30" s="42">
        <f>IF('Light Lamb Prices'!R100=0,NA(),'Light Lamb Prices'!R100)</f>
        <v>626.45000000000005</v>
      </c>
      <c r="AQ30" s="42">
        <f>IF('Heavy Lamb Prices'!AG100=0,NA(),'Heavy Lamb Prices'!AG100)</f>
        <v>225.59400000000002</v>
      </c>
      <c r="AR30" s="78" t="e">
        <v>#N/A</v>
      </c>
      <c r="AS30" s="81" t="e">
        <v>#N/A</v>
      </c>
      <c r="AT30" s="81" t="e">
        <v>#N/A</v>
      </c>
    </row>
    <row r="31" spans="18:46">
      <c r="R31" s="83">
        <v>32</v>
      </c>
      <c r="S31" s="84">
        <v>595.02780000000007</v>
      </c>
      <c r="T31" s="84">
        <v>648.8347</v>
      </c>
      <c r="U31" s="84">
        <v>588.86599999999999</v>
      </c>
      <c r="V31" s="84">
        <v>601.89160000000004</v>
      </c>
      <c r="W31" s="84">
        <v>604.94740000000002</v>
      </c>
      <c r="X31" s="139">
        <f>IF('Light Lamb Prices'!$AQ100=0,NA(),'Light Lamb Prices'!$AQ100)</f>
        <v>632.35926955803438</v>
      </c>
      <c r="Y31" s="22"/>
      <c r="Z31" s="83">
        <v>32</v>
      </c>
      <c r="AA31" s="84">
        <v>374.11310000000003</v>
      </c>
      <c r="AB31" s="84">
        <v>382.59590000000003</v>
      </c>
      <c r="AC31" s="84">
        <v>430.50060000000002</v>
      </c>
      <c r="AD31" s="84">
        <v>463.78250000000003</v>
      </c>
      <c r="AE31" s="84">
        <v>494.08499999999998</v>
      </c>
      <c r="AF31" s="140">
        <f>IF('Heavy Lamb Prices'!$AR100=0,NA(),'Heavy Lamb Prices'!$AR100)</f>
        <v>497.33472598643942</v>
      </c>
      <c r="AG31" s="85"/>
      <c r="AI31" s="76" t="e">
        <f t="shared" si="1"/>
        <v>#REF!</v>
      </c>
      <c r="AJ31">
        <v>33</v>
      </c>
      <c r="AK31" s="42">
        <f>IF('Light Lamb Prices'!M101=0,NA(),'Light Lamb Prices'!M101)</f>
        <v>755.73</v>
      </c>
      <c r="AL31" s="42">
        <f>IF('Heavy Lamb Prices'!AO101=0,NA(),'Heavy Lamb Prices'!AO101)</f>
        <v>494.25230000000005</v>
      </c>
      <c r="AM31" s="42">
        <f>IF('Heavy Lamb Prices'!AD101=0,NA(),'Heavy Lamb Prices'!AD101)</f>
        <v>353.50670000000002</v>
      </c>
      <c r="AN31" s="42">
        <f>IF('Heavy Lamb Prices'!N101=0,NA(),'Heavy Lamb Prices'!N101)</f>
        <v>651</v>
      </c>
      <c r="AO31" s="42">
        <f>IF('Light Lamb Prices'!AJ101=0,NA(),'Light Lamb Prices'!AJ101)</f>
        <v>496.77000000000004</v>
      </c>
      <c r="AP31" s="42">
        <f>IF('Light Lamb Prices'!R101=0,NA(),'Light Lamb Prices'!R101)</f>
        <v>627.14</v>
      </c>
      <c r="AQ31" s="42">
        <f>IF('Heavy Lamb Prices'!AG101=0,NA(),'Heavy Lamb Prices'!AG101)</f>
        <v>225.4145</v>
      </c>
      <c r="AR31" s="78" t="e">
        <v>#N/A</v>
      </c>
      <c r="AS31" s="81" t="e">
        <v>#N/A</v>
      </c>
      <c r="AT31" s="81" t="e">
        <v>#N/A</v>
      </c>
    </row>
    <row r="32" spans="18:46">
      <c r="R32" s="83">
        <v>33</v>
      </c>
      <c r="S32" s="84">
        <v>592.25459999999998</v>
      </c>
      <c r="T32" s="84">
        <v>647.02730000000008</v>
      </c>
      <c r="U32" s="84">
        <v>630.91210000000001</v>
      </c>
      <c r="V32" s="84">
        <v>598.80550000000005</v>
      </c>
      <c r="W32" s="84">
        <v>614.49379999999996</v>
      </c>
      <c r="X32" s="139">
        <f>IF('Light Lamb Prices'!$AQ101=0,NA(),'Light Lamb Prices'!$AQ101)</f>
        <v>632.67521539218205</v>
      </c>
      <c r="Y32" s="22"/>
      <c r="Z32" s="83">
        <v>33</v>
      </c>
      <c r="AA32" s="84">
        <v>382.30600000000004</v>
      </c>
      <c r="AB32" s="84">
        <v>388.4871</v>
      </c>
      <c r="AC32" s="84">
        <v>427.05670000000003</v>
      </c>
      <c r="AD32" s="84">
        <v>463.13650000000001</v>
      </c>
      <c r="AE32" s="84">
        <v>509.47250000000003</v>
      </c>
      <c r="AF32" s="140">
        <f>IF('Heavy Lamb Prices'!$AR101=0,NA(),'Heavy Lamb Prices'!$AR101)</f>
        <v>498.12019508401397</v>
      </c>
      <c r="AG32" s="85"/>
      <c r="AI32" s="76" t="e">
        <f t="shared" si="1"/>
        <v>#REF!</v>
      </c>
      <c r="AJ32">
        <v>34</v>
      </c>
      <c r="AK32" s="42">
        <f>IF('Light Lamb Prices'!M102=0,NA(),'Light Lamb Prices'!M102)</f>
        <v>770.09</v>
      </c>
      <c r="AL32" s="42">
        <f>IF('Heavy Lamb Prices'!AO102=0,NA(),'Heavy Lamb Prices'!AO102)</f>
        <v>493.3818</v>
      </c>
      <c r="AM32" s="42">
        <f>IF('Heavy Lamb Prices'!AD102=0,NA(),'Heavy Lamb Prices'!AD102)</f>
        <v>372.16040000000004</v>
      </c>
      <c r="AN32" s="42">
        <f>IF('Heavy Lamb Prices'!N102=0,NA(),'Heavy Lamb Prices'!N102)</f>
        <v>657</v>
      </c>
      <c r="AO32" s="42">
        <f>IF('Light Lamb Prices'!AJ102=0,NA(),'Light Lamb Prices'!AJ102)</f>
        <v>496.77000000000004</v>
      </c>
      <c r="AP32" s="42">
        <f>IF('Light Lamb Prices'!R102=0,NA(),'Light Lamb Prices'!R102)</f>
        <v>624.86</v>
      </c>
      <c r="AQ32" s="42">
        <f>IF('Heavy Lamb Prices'!AG102=0,NA(),'Heavy Lamb Prices'!AG102)</f>
        <v>289.23849999999999</v>
      </c>
      <c r="AR32" s="78" t="e">
        <v>#N/A</v>
      </c>
      <c r="AS32" s="81" t="e">
        <v>#N/A</v>
      </c>
      <c r="AT32" s="81" t="e">
        <v>#N/A</v>
      </c>
    </row>
    <row r="33" spans="18:46">
      <c r="R33" s="83">
        <v>34</v>
      </c>
      <c r="S33" s="84">
        <v>598.13670000000002</v>
      </c>
      <c r="T33" s="84">
        <v>647.66120000000001</v>
      </c>
      <c r="U33" s="84">
        <v>601.5059</v>
      </c>
      <c r="V33" s="84">
        <v>599.69640000000004</v>
      </c>
      <c r="W33" s="84">
        <v>611.92280000000005</v>
      </c>
      <c r="X33" s="139">
        <f>IF('Light Lamb Prices'!$AQ102=0,NA(),'Light Lamb Prices'!$AQ102)</f>
        <v>635.73033304355067</v>
      </c>
      <c r="Y33" s="22"/>
      <c r="Z33" s="83">
        <v>34</v>
      </c>
      <c r="AA33" s="84">
        <v>388.05400000000003</v>
      </c>
      <c r="AB33" s="84">
        <v>388.11760000000004</v>
      </c>
      <c r="AC33" s="84">
        <v>425.21710000000002</v>
      </c>
      <c r="AD33" s="84">
        <v>464.77800000000002</v>
      </c>
      <c r="AE33" s="84">
        <v>510.64260000000002</v>
      </c>
      <c r="AF33" s="140">
        <f>IF('Heavy Lamb Prices'!$AR102=0,NA(),'Heavy Lamb Prices'!$AR102)</f>
        <v>502.01382051608385</v>
      </c>
      <c r="AG33" s="85"/>
      <c r="AI33" s="76" t="e">
        <f t="shared" si="1"/>
        <v>#REF!</v>
      </c>
      <c r="AJ33">
        <v>35</v>
      </c>
      <c r="AK33" s="42">
        <f>IF('Light Lamb Prices'!M103=0,NA(),'Light Lamb Prices'!M103)</f>
        <v>764.18000000000006</v>
      </c>
      <c r="AL33" s="42">
        <f>IF('Heavy Lamb Prices'!AO103=0,NA(),'Heavy Lamb Prices'!AO103)</f>
        <v>478.90750000000003</v>
      </c>
      <c r="AM33" s="42">
        <f>IF('Heavy Lamb Prices'!AD103=0,NA(),'Heavy Lamb Prices'!AD103)</f>
        <v>369.94990000000001</v>
      </c>
      <c r="AN33" s="42">
        <f>IF('Heavy Lamb Prices'!N103=0,NA(),'Heavy Lamb Prices'!N103)</f>
        <v>663</v>
      </c>
      <c r="AO33" s="42">
        <f>IF('Light Lamb Prices'!AJ103=0,NA(),'Light Lamb Prices'!AJ103)</f>
        <v>459.03000000000003</v>
      </c>
      <c r="AP33" s="42">
        <f>IF('Light Lamb Prices'!R103=0,NA(),'Light Lamb Prices'!R103)</f>
        <v>679.33</v>
      </c>
      <c r="AQ33" s="42">
        <f>IF('Heavy Lamb Prices'!AG103=0,NA(),'Heavy Lamb Prices'!AG103)</f>
        <v>239.70440000000002</v>
      </c>
      <c r="AR33" s="78" t="e">
        <v>#N/A</v>
      </c>
      <c r="AS33" s="81" t="e">
        <v>#N/A</v>
      </c>
      <c r="AT33" s="81" t="e">
        <v>#N/A</v>
      </c>
    </row>
    <row r="34" spans="18:46">
      <c r="R34" s="83">
        <v>35</v>
      </c>
      <c r="S34" s="84">
        <v>622.55600000000004</v>
      </c>
      <c r="T34" s="84">
        <v>665.65420000000006</v>
      </c>
      <c r="U34" s="84">
        <v>621.25279999999998</v>
      </c>
      <c r="V34" s="84">
        <v>608.89340000000004</v>
      </c>
      <c r="W34" s="84">
        <v>615.93359999999996</v>
      </c>
      <c r="X34" s="139">
        <f>IF('Light Lamb Prices'!$AQ103=0,NA(),'Light Lamb Prices'!$AQ103)</f>
        <v>644.90395952701124</v>
      </c>
      <c r="Y34" s="22"/>
      <c r="Z34" s="83">
        <v>35</v>
      </c>
      <c r="AA34" s="84">
        <v>388.60920000000004</v>
      </c>
      <c r="AB34" s="84">
        <v>387.75550000000004</v>
      </c>
      <c r="AC34" s="84">
        <v>428.1336</v>
      </c>
      <c r="AD34" s="84">
        <v>459.0444</v>
      </c>
      <c r="AE34" s="84">
        <v>505.78320000000002</v>
      </c>
      <c r="AF34" s="140">
        <f>IF('Heavy Lamb Prices'!$AR103=0,NA(),'Heavy Lamb Prices'!$AR103)</f>
        <v>492.338713736052</v>
      </c>
      <c r="AG34" s="85"/>
      <c r="AI34" s="76" t="e">
        <f t="shared" si="1"/>
        <v>#REF!</v>
      </c>
      <c r="AJ34">
        <v>36</v>
      </c>
      <c r="AK34" s="42">
        <f>IF('Light Lamb Prices'!M104=0,NA(),'Light Lamb Prices'!M104)</f>
        <v>775.11</v>
      </c>
      <c r="AL34" s="42">
        <f>IF('Heavy Lamb Prices'!AO104=0,NA(),'Heavy Lamb Prices'!AO104)</f>
        <v>473.21750000000003</v>
      </c>
      <c r="AM34" s="42">
        <f>IF('Heavy Lamb Prices'!AD104=0,NA(),'Heavy Lamb Prices'!AD104)</f>
        <v>368.67650000000003</v>
      </c>
      <c r="AN34" s="42">
        <f>IF('Heavy Lamb Prices'!N104=0,NA(),'Heavy Lamb Prices'!N104)</f>
        <v>659</v>
      </c>
      <c r="AO34" s="42">
        <f>IF('Light Lamb Prices'!AJ104=0,NA(),'Light Lamb Prices'!AJ104)</f>
        <v>441.69</v>
      </c>
      <c r="AP34" s="42">
        <f>IF('Light Lamb Prices'!R104=0,NA(),'Light Lamb Prices'!R104)</f>
        <v>681.46</v>
      </c>
      <c r="AQ34" s="42">
        <f>IF('Heavy Lamb Prices'!AG104=0,NA(),'Heavy Lamb Prices'!AG104)</f>
        <v>232.7261</v>
      </c>
      <c r="AR34" s="78" t="e">
        <v>#N/A</v>
      </c>
      <c r="AS34" s="81" t="e">
        <v>#N/A</v>
      </c>
      <c r="AT34" s="81" t="e">
        <v>#N/A</v>
      </c>
    </row>
    <row r="35" spans="18:46">
      <c r="R35" s="83">
        <v>36</v>
      </c>
      <c r="S35" s="84">
        <v>626.6146</v>
      </c>
      <c r="T35" s="84">
        <v>677.15140000000008</v>
      </c>
      <c r="U35" s="84">
        <v>620.53060000000005</v>
      </c>
      <c r="V35" s="84">
        <v>622.81330000000003</v>
      </c>
      <c r="W35" s="84">
        <v>633.96529999999996</v>
      </c>
      <c r="X35" s="139">
        <f>IF('Light Lamb Prices'!$AQ104=0,NA(),'Light Lamb Prices'!$AQ104)</f>
        <v>650.23265180577118</v>
      </c>
      <c r="Y35" s="22"/>
      <c r="Z35" s="83">
        <v>36</v>
      </c>
      <c r="AA35" s="84">
        <v>386.32890000000003</v>
      </c>
      <c r="AB35" s="84">
        <v>387.32370000000003</v>
      </c>
      <c r="AC35" s="84">
        <v>428.86310000000003</v>
      </c>
      <c r="AD35" s="84">
        <v>460.77460000000002</v>
      </c>
      <c r="AE35" s="84">
        <v>502.05309999999997</v>
      </c>
      <c r="AF35" s="140">
        <f>IF('Heavy Lamb Prices'!$AR104=0,NA(),'Heavy Lamb Prices'!$AR104)</f>
        <v>487.4805116511688</v>
      </c>
      <c r="AG35" s="85"/>
      <c r="AI35" s="76" t="e">
        <f t="shared" si="1"/>
        <v>#REF!</v>
      </c>
      <c r="AJ35">
        <v>37</v>
      </c>
      <c r="AK35" s="42">
        <f>IF('Light Lamb Prices'!M105=0,NA(),'Light Lamb Prices'!M105)</f>
        <v>765.22</v>
      </c>
      <c r="AL35" s="42">
        <f>IF('Heavy Lamb Prices'!AO105=0,NA(),'Heavy Lamb Prices'!AO105)</f>
        <v>468.30690000000004</v>
      </c>
      <c r="AM35" s="42">
        <f>IF('Heavy Lamb Prices'!AD105=0,NA(),'Heavy Lamb Prices'!AD105)</f>
        <v>371.58010000000002</v>
      </c>
      <c r="AN35" s="42">
        <f>IF('Heavy Lamb Prices'!N105=0,NA(),'Heavy Lamb Prices'!N105)</f>
        <v>655</v>
      </c>
      <c r="AO35" s="42">
        <f>IF('Light Lamb Prices'!AJ105=0,NA(),'Light Lamb Prices'!AJ105)</f>
        <v>437.61</v>
      </c>
      <c r="AP35" s="42">
        <f>IF('Light Lamb Prices'!R105=0,NA(),'Light Lamb Prices'!R105)</f>
        <v>681.33</v>
      </c>
      <c r="AQ35" s="42">
        <f>IF('Heavy Lamb Prices'!AG105=0,NA(),'Heavy Lamb Prices'!AG105)</f>
        <v>224.17180000000002</v>
      </c>
      <c r="AR35" s="78" t="e">
        <v>#N/A</v>
      </c>
      <c r="AS35" s="81" t="e">
        <v>#N/A</v>
      </c>
      <c r="AT35" s="81" t="e">
        <v>#N/A</v>
      </c>
    </row>
    <row r="36" spans="18:46">
      <c r="R36" s="83">
        <v>37</v>
      </c>
      <c r="S36" s="84">
        <v>644.8152</v>
      </c>
      <c r="T36" s="84">
        <v>700.42230000000006</v>
      </c>
      <c r="U36" s="84">
        <v>630.53610000000003</v>
      </c>
      <c r="V36" s="84">
        <v>622.50380000000007</v>
      </c>
      <c r="W36" s="84">
        <v>637.87940000000003</v>
      </c>
      <c r="X36" s="139">
        <f>IF('Light Lamb Prices'!$AQ105=0,NA(),'Light Lamb Prices'!$AQ105)</f>
        <v>645.79584959397414</v>
      </c>
      <c r="Y36" s="22"/>
      <c r="Z36" s="83">
        <v>37</v>
      </c>
      <c r="AA36" s="84">
        <v>391.69400000000002</v>
      </c>
      <c r="AB36" s="84">
        <v>388.3877</v>
      </c>
      <c r="AC36" s="84">
        <v>421.00350000000003</v>
      </c>
      <c r="AD36" s="84">
        <v>458.27499999999998</v>
      </c>
      <c r="AE36" s="84">
        <v>493.88569999999999</v>
      </c>
      <c r="AF36" s="140">
        <f>IF('Heavy Lamb Prices'!$AR105=0,NA(),'Heavy Lamb Prices'!$AR105)</f>
        <v>482.72412146771319</v>
      </c>
      <c r="AG36" s="85"/>
      <c r="AI36" s="76" t="e">
        <f t="shared" si="1"/>
        <v>#REF!</v>
      </c>
      <c r="AJ36">
        <v>38</v>
      </c>
      <c r="AK36" s="42">
        <f>IF('Light Lamb Prices'!M106=0,NA(),'Light Lamb Prices'!M106)</f>
        <v>769.77</v>
      </c>
      <c r="AL36" s="42">
        <f>IF('Heavy Lamb Prices'!AO106=0,NA(),'Heavy Lamb Prices'!AO106)</f>
        <v>461.78040000000004</v>
      </c>
      <c r="AM36" s="42">
        <f>IF('Heavy Lamb Prices'!AD106=0,NA(),'Heavy Lamb Prices'!AD106)</f>
        <v>360.81950000000001</v>
      </c>
      <c r="AN36" s="42">
        <f>IF('Heavy Lamb Prices'!N106=0,NA(),'Heavy Lamb Prices'!N106)</f>
        <v>655</v>
      </c>
      <c r="AO36" s="42">
        <f>IF('Light Lamb Prices'!AJ106=0,NA(),'Light Lamb Prices'!AJ106)</f>
        <v>437.61</v>
      </c>
      <c r="AP36" s="42">
        <f>IF('Light Lamb Prices'!R106=0,NA(),'Light Lamb Prices'!R106)</f>
        <v>683.99</v>
      </c>
      <c r="AQ36" s="42">
        <f>IF('Heavy Lamb Prices'!AG106=0,NA(),'Heavy Lamb Prices'!AG106)</f>
        <v>239.8879</v>
      </c>
      <c r="AR36" s="78" t="e">
        <v>#N/A</v>
      </c>
      <c r="AS36" s="81" t="e">
        <v>#N/A</v>
      </c>
      <c r="AT36" s="81" t="e">
        <v>#N/A</v>
      </c>
    </row>
    <row r="37" spans="18:46">
      <c r="R37" s="83">
        <v>38</v>
      </c>
      <c r="S37" s="84">
        <v>645.76560000000006</v>
      </c>
      <c r="T37" s="84">
        <v>717.29219999999998</v>
      </c>
      <c r="U37" s="84">
        <v>628.59190000000001</v>
      </c>
      <c r="V37" s="84">
        <v>622.61560000000009</v>
      </c>
      <c r="W37" s="84">
        <v>639.45000000000005</v>
      </c>
      <c r="X37" s="139">
        <f>IF('Light Lamb Prices'!$AQ106=0,NA(),'Light Lamb Prices'!$AQ106)</f>
        <v>647.73203480514564</v>
      </c>
      <c r="Y37" s="22"/>
      <c r="Z37" s="83">
        <v>38</v>
      </c>
      <c r="AA37" s="84">
        <v>390.4085</v>
      </c>
      <c r="AB37" s="84">
        <v>390.4239</v>
      </c>
      <c r="AC37" s="84">
        <v>418.6112</v>
      </c>
      <c r="AD37" s="84">
        <v>457.69580000000002</v>
      </c>
      <c r="AE37" s="84">
        <v>484.41629999999998</v>
      </c>
      <c r="AF37" s="140">
        <f>IF('Heavy Lamb Prices'!$AR106=0,NA(),'Heavy Lamb Prices'!$AR106)</f>
        <v>480.83278805626452</v>
      </c>
      <c r="AG37" s="85"/>
      <c r="AI37" s="76" t="e">
        <f t="shared" si="1"/>
        <v>#REF!</v>
      </c>
      <c r="AJ37">
        <v>39</v>
      </c>
      <c r="AK37" s="42">
        <f>IF('Light Lamb Prices'!M107=0,NA(),'Light Lamb Prices'!M107)</f>
        <v>779.81000000000006</v>
      </c>
      <c r="AL37" s="42">
        <f>IF('Heavy Lamb Prices'!AO107=0,NA(),'Heavy Lamb Prices'!AO107)</f>
        <v>460.44890000000004</v>
      </c>
      <c r="AM37" s="42">
        <f>IF('Heavy Lamb Prices'!AD107=0,NA(),'Heavy Lamb Prices'!AD107)</f>
        <v>351.19140000000004</v>
      </c>
      <c r="AN37" s="42">
        <f>IF('Heavy Lamb Prices'!N107=0,NA(),'Heavy Lamb Prices'!N107)</f>
        <v>652</v>
      </c>
      <c r="AO37" s="42">
        <f>IF('Light Lamb Prices'!AJ107=0,NA(),'Light Lamb Prices'!AJ107)</f>
        <v>437.61</v>
      </c>
      <c r="AP37" s="42">
        <f>IF('Light Lamb Prices'!R107=0,NA(),'Light Lamb Prices'!R107)</f>
        <v>700.76</v>
      </c>
      <c r="AQ37" s="42">
        <f>IF('Heavy Lamb Prices'!AG107=0,NA(),'Heavy Lamb Prices'!AG107)</f>
        <v>239.73140000000001</v>
      </c>
      <c r="AR37" s="78" t="e">
        <v>#N/A</v>
      </c>
      <c r="AS37" s="81" t="e">
        <v>#N/A</v>
      </c>
      <c r="AT37" s="81" t="e">
        <v>#N/A</v>
      </c>
    </row>
    <row r="38" spans="18:46">
      <c r="R38" s="83">
        <v>39</v>
      </c>
      <c r="S38" s="84">
        <v>663.40610000000004</v>
      </c>
      <c r="T38" s="84">
        <v>726.48670000000004</v>
      </c>
      <c r="U38" s="84">
        <v>630.31020000000001</v>
      </c>
      <c r="V38" s="84">
        <v>620.67610000000002</v>
      </c>
      <c r="W38" s="84">
        <v>638.56119999999999</v>
      </c>
      <c r="X38" s="139">
        <f>IF('Light Lamb Prices'!$AQ107=0,NA(),'Light Lamb Prices'!$AQ107)</f>
        <v>651.67695118890697</v>
      </c>
      <c r="Y38" s="22"/>
      <c r="Z38" s="83">
        <v>39</v>
      </c>
      <c r="AA38" s="84">
        <v>390.98040000000003</v>
      </c>
      <c r="AB38" s="84">
        <v>385.88420000000002</v>
      </c>
      <c r="AC38" s="84">
        <v>413.52930000000003</v>
      </c>
      <c r="AD38" s="84">
        <v>456.48420000000004</v>
      </c>
      <c r="AE38" s="84">
        <v>483.06400000000002</v>
      </c>
      <c r="AF38" s="140">
        <f>IF('Heavy Lamb Prices'!$AR107=0,NA(),'Heavy Lamb Prices'!$AR107)</f>
        <v>478.90192566646334</v>
      </c>
      <c r="AG38" s="85"/>
      <c r="AI38" s="76" t="e">
        <f t="shared" si="1"/>
        <v>#REF!</v>
      </c>
      <c r="AJ38">
        <v>40</v>
      </c>
      <c r="AK38" s="42">
        <f>IF('Light Lamb Prices'!M108=0,NA(),'Light Lamb Prices'!M108)</f>
        <v>775.6</v>
      </c>
      <c r="AL38" s="42">
        <f>IF('Heavy Lamb Prices'!AO108=0,NA(),'Heavy Lamb Prices'!AO108)</f>
        <v>458.62010000000004</v>
      </c>
      <c r="AM38" s="42">
        <f>IF('Heavy Lamb Prices'!AD108=0,NA(),'Heavy Lamb Prices'!AD108)</f>
        <v>351.93850000000003</v>
      </c>
      <c r="AN38" s="42">
        <f>IF('Heavy Lamb Prices'!N108=0,NA(),'Heavy Lamb Prices'!N108)</f>
        <v>648</v>
      </c>
      <c r="AO38" s="42">
        <f>IF('Light Lamb Prices'!AJ108=0,NA(),'Light Lamb Prices'!AJ108)</f>
        <v>437.61</v>
      </c>
      <c r="AP38" s="42">
        <f>IF('Light Lamb Prices'!R108=0,NA(),'Light Lamb Prices'!R108)</f>
        <v>706.82</v>
      </c>
      <c r="AQ38" s="42">
        <f>IF('Heavy Lamb Prices'!AG108=0,NA(),'Heavy Lamb Prices'!AG108)</f>
        <v>243.57570000000001</v>
      </c>
      <c r="AR38" s="78" t="e">
        <v>#N/A</v>
      </c>
      <c r="AS38" s="81" t="e">
        <v>#N/A</v>
      </c>
      <c r="AT38" s="81" t="e">
        <v>#N/A</v>
      </c>
    </row>
    <row r="39" spans="18:46">
      <c r="R39" s="83">
        <v>40</v>
      </c>
      <c r="S39" s="84">
        <v>681.18430000000001</v>
      </c>
      <c r="T39" s="84">
        <v>730.86810000000003</v>
      </c>
      <c r="U39" s="84">
        <v>628.91100000000006</v>
      </c>
      <c r="V39" s="84">
        <v>630.30320000000006</v>
      </c>
      <c r="W39" s="84">
        <v>626.22460000000001</v>
      </c>
      <c r="X39" s="139">
        <f>IF('Light Lamb Prices'!$AQ108=0,NA(),'Light Lamb Prices'!$AQ108)</f>
        <v>648.54579496332178</v>
      </c>
      <c r="Y39" s="22"/>
      <c r="Z39" s="83">
        <v>40</v>
      </c>
      <c r="AA39" s="84">
        <v>390.80440000000004</v>
      </c>
      <c r="AB39" s="84">
        <v>372.88420000000002</v>
      </c>
      <c r="AC39" s="84">
        <v>405.9667</v>
      </c>
      <c r="AD39" s="84">
        <v>458.85120000000001</v>
      </c>
      <c r="AE39" s="84">
        <v>474.6035</v>
      </c>
      <c r="AF39" s="140">
        <f>IF('Heavy Lamb Prices'!$AR108=0,NA(),'Heavy Lamb Prices'!$AR108)</f>
        <v>477.65588863250707</v>
      </c>
      <c r="AG39" s="85"/>
      <c r="AI39" s="76" t="e">
        <f t="shared" si="1"/>
        <v>#REF!</v>
      </c>
      <c r="AJ39">
        <v>41</v>
      </c>
      <c r="AK39" s="42">
        <f>IF('Light Lamb Prices'!M109=0,NA(),'Light Lamb Prices'!M109)</f>
        <v>725.61</v>
      </c>
      <c r="AL39" s="42">
        <f>IF('Heavy Lamb Prices'!AO109=0,NA(),'Heavy Lamb Prices'!AO109)</f>
        <v>456.80290000000002</v>
      </c>
      <c r="AM39" s="42">
        <f>IF('Heavy Lamb Prices'!AD109=0,NA(),'Heavy Lamb Prices'!AD109)</f>
        <v>353.69370000000004</v>
      </c>
      <c r="AN39" s="42">
        <f>IF('Heavy Lamb Prices'!N109=0,NA(),'Heavy Lamb Prices'!N109)</f>
        <v>646</v>
      </c>
      <c r="AO39" s="42">
        <f>IF('Light Lamb Prices'!AJ109=0,NA(),'Light Lamb Prices'!AJ109)</f>
        <v>417.21000000000004</v>
      </c>
      <c r="AP39" s="42">
        <f>IF('Light Lamb Prices'!R109=0,NA(),'Light Lamb Prices'!R109)</f>
        <v>706.82</v>
      </c>
      <c r="AQ39" s="42">
        <f>IF('Heavy Lamb Prices'!AG109=0,NA(),'Heavy Lamb Prices'!AG109)</f>
        <v>231.29490000000001</v>
      </c>
      <c r="AR39" s="78" t="e">
        <v>#N/A</v>
      </c>
      <c r="AS39" s="81" t="e">
        <v>#N/A</v>
      </c>
      <c r="AT39" s="81" t="e">
        <v>#N/A</v>
      </c>
    </row>
    <row r="40" spans="18:46">
      <c r="R40" s="83">
        <v>41</v>
      </c>
      <c r="S40" s="84">
        <v>675.30849999999998</v>
      </c>
      <c r="T40" s="84">
        <v>727.95010000000002</v>
      </c>
      <c r="U40" s="84">
        <v>629.23340000000007</v>
      </c>
      <c r="V40" s="84">
        <v>638.30540000000008</v>
      </c>
      <c r="W40" s="84">
        <v>631.0806</v>
      </c>
      <c r="X40" s="139">
        <f>IF('Light Lamb Prices'!$AQ109=0,NA(),'Light Lamb Prices'!$AQ109)</f>
        <v>631.16004283871405</v>
      </c>
      <c r="Y40" s="22"/>
      <c r="Z40" s="83">
        <v>41</v>
      </c>
      <c r="AA40" s="84">
        <v>385.52199999999999</v>
      </c>
      <c r="AB40" s="84">
        <v>386.53739999999999</v>
      </c>
      <c r="AC40" s="84">
        <v>406.6123</v>
      </c>
      <c r="AD40" s="84">
        <v>461.61560000000003</v>
      </c>
      <c r="AE40" s="84">
        <v>474.87619999999998</v>
      </c>
      <c r="AF40" s="140">
        <f>IF('Heavy Lamb Prices'!$AR109=0,NA(),'Heavy Lamb Prices'!$AR109)</f>
        <v>476.980647117172</v>
      </c>
      <c r="AG40" s="85"/>
      <c r="AI40" s="76" t="e">
        <f t="shared" si="1"/>
        <v>#REF!</v>
      </c>
      <c r="AJ40">
        <v>42</v>
      </c>
      <c r="AK40" s="42">
        <f>IF('Light Lamb Prices'!M110=0,NA(),'Light Lamb Prices'!M110)</f>
        <v>725.05000000000007</v>
      </c>
      <c r="AL40" s="42">
        <f>IF('Heavy Lamb Prices'!AO110=0,NA(),'Heavy Lamb Prices'!AO110)</f>
        <v>467.0643</v>
      </c>
      <c r="AM40" s="42">
        <f>IF('Heavy Lamb Prices'!AD110=0,NA(),'Heavy Lamb Prices'!AD110)</f>
        <v>352.26</v>
      </c>
      <c r="AN40" s="42">
        <f>IF('Heavy Lamb Prices'!N110=0,NA(),'Heavy Lamb Prices'!N110)</f>
        <v>621</v>
      </c>
      <c r="AO40" s="42">
        <f>IF('Light Lamb Prices'!AJ110=0,NA(),'Light Lamb Prices'!AJ110)</f>
        <v>417.21000000000004</v>
      </c>
      <c r="AP40" s="42">
        <f>IF('Light Lamb Prices'!R110=0,NA(),'Light Lamb Prices'!R110)</f>
        <v>726.77</v>
      </c>
      <c r="AQ40" s="42">
        <f>IF('Heavy Lamb Prices'!AG110=0,NA(),'Heavy Lamb Prices'!AG110)</f>
        <v>230.9015</v>
      </c>
      <c r="AR40" s="78" t="e">
        <v>#N/A</v>
      </c>
      <c r="AS40" s="81" t="e">
        <v>#N/A</v>
      </c>
      <c r="AT40" s="81" t="e">
        <v>#N/A</v>
      </c>
    </row>
    <row r="41" spans="18:46">
      <c r="R41" s="83">
        <v>42</v>
      </c>
      <c r="S41" s="84">
        <v>685.36630000000002</v>
      </c>
      <c r="T41" s="84">
        <v>725.11860000000001</v>
      </c>
      <c r="U41" s="84">
        <v>628.34500000000003</v>
      </c>
      <c r="V41" s="84">
        <v>633.8895</v>
      </c>
      <c r="W41" s="84">
        <v>629.10749999999996</v>
      </c>
      <c r="X41" s="139">
        <f>IF('Light Lamb Prices'!$AQ110=0,NA(),'Light Lamb Prices'!$AQ110)</f>
        <v>630.47396524305452</v>
      </c>
      <c r="Y41" s="22"/>
      <c r="Z41" s="83">
        <v>42</v>
      </c>
      <c r="AA41" s="84">
        <v>383.21440000000001</v>
      </c>
      <c r="AB41" s="84">
        <v>394.78050000000002</v>
      </c>
      <c r="AC41" s="84">
        <v>410.69080000000002</v>
      </c>
      <c r="AD41" s="84">
        <v>469.6832</v>
      </c>
      <c r="AE41" s="84">
        <v>473.99029999999999</v>
      </c>
      <c r="AF41" s="140">
        <f>IF('Heavy Lamb Prices'!$AR110=0,NA(),'Heavy Lamb Prices'!$AR110)</f>
        <v>473.97385566443432</v>
      </c>
      <c r="AG41" s="85"/>
      <c r="AI41" s="76" t="e">
        <f t="shared" si="1"/>
        <v>#REF!</v>
      </c>
      <c r="AJ41">
        <v>43</v>
      </c>
      <c r="AK41" s="42">
        <f>IF('Light Lamb Prices'!M111=0,NA(),'Light Lamb Prices'!M111)</f>
        <v>698.28</v>
      </c>
      <c r="AL41" s="42">
        <f>IF('Heavy Lamb Prices'!AO111=0,NA(),'Heavy Lamb Prices'!AO111)</f>
        <v>464.48170000000005</v>
      </c>
      <c r="AM41" s="42">
        <f>IF('Heavy Lamb Prices'!AD111=0,NA(),'Heavy Lamb Prices'!AD111)</f>
        <v>365.6155</v>
      </c>
      <c r="AN41" s="42">
        <f>IF('Heavy Lamb Prices'!N111=0,NA(),'Heavy Lamb Prices'!N111)</f>
        <v>621</v>
      </c>
      <c r="AO41" s="42">
        <f>IF('Light Lamb Prices'!AJ111=0,NA(),'Light Lamb Prices'!AJ111)</f>
        <v>416.19</v>
      </c>
      <c r="AP41" s="42">
        <f>IF('Light Lamb Prices'!R111=0,NA(),'Light Lamb Prices'!R111)</f>
        <v>702.79</v>
      </c>
      <c r="AQ41" s="42">
        <f>IF('Heavy Lamb Prices'!AG111=0,NA(),'Heavy Lamb Prices'!AG111)</f>
        <v>236.01220000000001</v>
      </c>
      <c r="AR41" s="78" t="e">
        <v>#N/A</v>
      </c>
      <c r="AS41" s="81" t="e">
        <v>#N/A</v>
      </c>
      <c r="AT41" s="81" t="e">
        <v>#N/A</v>
      </c>
    </row>
    <row r="42" spans="18:46">
      <c r="R42" s="83">
        <v>43</v>
      </c>
      <c r="S42" s="84">
        <v>681.58339999999998</v>
      </c>
      <c r="T42" s="84">
        <v>723.87260000000003</v>
      </c>
      <c r="U42" s="84">
        <v>623.20500000000004</v>
      </c>
      <c r="V42" s="84">
        <v>621.1463</v>
      </c>
      <c r="W42" s="84">
        <v>625.89710000000002</v>
      </c>
      <c r="X42" s="139">
        <f>IF('Light Lamb Prices'!$AQ111=0,NA(),'Light Lamb Prices'!$AQ111)</f>
        <v>620.30131039387209</v>
      </c>
      <c r="Y42" s="22"/>
      <c r="Z42" s="83">
        <v>43</v>
      </c>
      <c r="AA42" s="84">
        <v>381.62940000000003</v>
      </c>
      <c r="AB42" s="84">
        <v>378.11920000000003</v>
      </c>
      <c r="AC42" s="84">
        <v>411.06950000000001</v>
      </c>
      <c r="AD42" s="84">
        <v>470.51740000000001</v>
      </c>
      <c r="AE42" s="84">
        <v>470.24990000000003</v>
      </c>
      <c r="AF42" s="140">
        <f>IF('Heavy Lamb Prices'!$AR111=0,NA(),'Heavy Lamb Prices'!$AR111)</f>
        <v>474.38823218659547</v>
      </c>
      <c r="AG42" s="85"/>
      <c r="AI42" s="76" t="e">
        <f t="shared" si="1"/>
        <v>#REF!</v>
      </c>
      <c r="AJ42">
        <v>44</v>
      </c>
      <c r="AK42" s="42">
        <f>IF('Light Lamb Prices'!M112=0,NA(),'Light Lamb Prices'!M112)</f>
        <v>712.45</v>
      </c>
      <c r="AL42" s="42">
        <f>IF('Heavy Lamb Prices'!AO112=0,NA(),'Heavy Lamb Prices'!AO112)</f>
        <v>469.50069999999999</v>
      </c>
      <c r="AM42" s="42">
        <f>IF('Heavy Lamb Prices'!AD112=0,NA(),'Heavy Lamb Prices'!AD112)</f>
        <v>351.30850000000004</v>
      </c>
      <c r="AN42" s="42">
        <f>IF('Heavy Lamb Prices'!N112=0,NA(),'Heavy Lamb Prices'!N112)</f>
        <v>644</v>
      </c>
      <c r="AO42" s="42">
        <f>IF('Light Lamb Prices'!AJ112=0,NA(),'Light Lamb Prices'!AJ112)</f>
        <v>416.19</v>
      </c>
      <c r="AP42" s="42">
        <f>IF('Light Lamb Prices'!R112=0,NA(),'Light Lamb Prices'!R112)</f>
        <v>681.54</v>
      </c>
      <c r="AQ42" s="42">
        <f>IF('Heavy Lamb Prices'!AG112=0,NA(),'Heavy Lamb Prices'!AG112)</f>
        <v>228.6404</v>
      </c>
      <c r="AR42" s="78" t="e">
        <v>#N/A</v>
      </c>
      <c r="AS42" s="81" t="e">
        <v>#N/A</v>
      </c>
      <c r="AT42" s="81" t="e">
        <v>#N/A</v>
      </c>
    </row>
    <row r="43" spans="18:46">
      <c r="R43" s="83">
        <v>44</v>
      </c>
      <c r="S43" s="84">
        <v>714.54910000000007</v>
      </c>
      <c r="T43" s="84">
        <v>718.2867</v>
      </c>
      <c r="U43" s="84">
        <v>622.51980000000003</v>
      </c>
      <c r="V43" s="84">
        <v>634.97990000000004</v>
      </c>
      <c r="W43" s="84">
        <v>629.73069999999996</v>
      </c>
      <c r="X43" s="139">
        <f>IF('Light Lamb Prices'!$AQ112=0,NA(),'Light Lamb Prices'!$AQ112)</f>
        <v>616.46403172316957</v>
      </c>
      <c r="Y43" s="22"/>
      <c r="Z43" s="83">
        <v>44</v>
      </c>
      <c r="AA43" s="84">
        <v>380.83610000000004</v>
      </c>
      <c r="AB43" s="84">
        <v>380.1721</v>
      </c>
      <c r="AC43" s="84">
        <v>416.9194</v>
      </c>
      <c r="AD43" s="84">
        <v>476.7851</v>
      </c>
      <c r="AE43" s="84">
        <v>469.75479999999999</v>
      </c>
      <c r="AF43" s="140">
        <f>IF('Heavy Lamb Prices'!$AR112=0,NA(),'Heavy Lamb Prices'!$AR112)</f>
        <v>478.97776097650967</v>
      </c>
      <c r="AG43" s="85"/>
      <c r="AI43" s="76" t="e">
        <f t="shared" si="1"/>
        <v>#REF!</v>
      </c>
      <c r="AJ43">
        <v>45</v>
      </c>
      <c r="AK43" s="42">
        <f>IF('Light Lamb Prices'!M113=0,NA(),'Light Lamb Prices'!M113)</f>
        <v>667.96</v>
      </c>
      <c r="AL43" s="42">
        <f>IF('Heavy Lamb Prices'!AO113=0,NA(),'Heavy Lamb Prices'!AO113)</f>
        <v>477.41760000000005</v>
      </c>
      <c r="AM43" s="42">
        <f>IF('Heavy Lamb Prices'!AD113=0,NA(),'Heavy Lamb Prices'!AD113)</f>
        <v>351.94300000000004</v>
      </c>
      <c r="AN43" s="42">
        <f>IF('Heavy Lamb Prices'!N113=0,NA(),'Heavy Lamb Prices'!N113)</f>
        <v>649</v>
      </c>
      <c r="AO43" s="42">
        <f>IF('Light Lamb Prices'!AJ113=0,NA(),'Light Lamb Prices'!AJ113)</f>
        <v>416.19</v>
      </c>
      <c r="AP43" s="42">
        <f>IF('Light Lamb Prices'!R113=0,NA(),'Light Lamb Prices'!R113)</f>
        <v>712.66</v>
      </c>
      <c r="AQ43" s="42">
        <f>IF('Heavy Lamb Prices'!AG113=0,NA(),'Heavy Lamb Prices'!AG113)</f>
        <v>217.65650000000002</v>
      </c>
      <c r="AR43" s="78" t="e">
        <v>#N/A</v>
      </c>
      <c r="AS43" s="81" t="e">
        <v>#N/A</v>
      </c>
      <c r="AT43" s="81" t="e">
        <v>#N/A</v>
      </c>
    </row>
    <row r="44" spans="18:46">
      <c r="R44" s="83">
        <v>45</v>
      </c>
      <c r="S44" s="84">
        <v>740.73249999999996</v>
      </c>
      <c r="T44" s="84">
        <v>711.71630000000005</v>
      </c>
      <c r="U44" s="84">
        <v>619.96990000000005</v>
      </c>
      <c r="V44" s="84">
        <v>627.39620000000002</v>
      </c>
      <c r="W44" s="84">
        <v>632.15880000000004</v>
      </c>
      <c r="X44" s="139">
        <f>IF('Light Lamb Prices'!$AQ113=0,NA(),'Light Lamb Prices'!$AQ113)</f>
        <v>599.30453728052953</v>
      </c>
      <c r="Y44" s="22"/>
      <c r="Z44" s="83">
        <v>45</v>
      </c>
      <c r="AA44" s="84">
        <v>383.84640000000002</v>
      </c>
      <c r="AB44" s="84">
        <v>384.25120000000004</v>
      </c>
      <c r="AC44" s="84">
        <v>425.10250000000002</v>
      </c>
      <c r="AD44" s="84">
        <v>481.26240000000001</v>
      </c>
      <c r="AE44" s="84">
        <v>470.47699999999998</v>
      </c>
      <c r="AF44" s="140">
        <f>IF('Heavy Lamb Prices'!$AR113=0,NA(),'Heavy Lamb Prices'!$AR113)</f>
        <v>484.12875291575983</v>
      </c>
      <c r="AG44" s="85"/>
      <c r="AI44" s="76" t="e">
        <f t="shared" si="1"/>
        <v>#REF!</v>
      </c>
      <c r="AJ44">
        <v>46</v>
      </c>
      <c r="AK44" s="42">
        <f>IF('Light Lamb Prices'!M114=0,NA(),'Light Lamb Prices'!M114)</f>
        <v>645.96</v>
      </c>
      <c r="AL44" s="42">
        <f>IF('Heavy Lamb Prices'!AO114=0,NA(),'Heavy Lamb Prices'!AO114)</f>
        <v>476.00720000000001</v>
      </c>
      <c r="AM44" s="42">
        <f>IF('Heavy Lamb Prices'!AD114=0,NA(),'Heavy Lamb Prices'!AD114)</f>
        <v>350.67520000000002</v>
      </c>
      <c r="AN44" s="42">
        <f>IF('Heavy Lamb Prices'!N114=0,NA(),'Heavy Lamb Prices'!N114)</f>
        <v>655</v>
      </c>
      <c r="AO44" s="42">
        <f>IF('Light Lamb Prices'!AJ114=0,NA(),'Light Lamb Prices'!AJ114)</f>
        <v>416.19</v>
      </c>
      <c r="AP44" s="42">
        <f>IF('Light Lamb Prices'!R114=0,NA(),'Light Lamb Prices'!R114)</f>
        <v>702.6</v>
      </c>
      <c r="AQ44" s="42">
        <f>IF('Heavy Lamb Prices'!AG114=0,NA(),'Heavy Lamb Prices'!AG114)</f>
        <v>222.32920000000001</v>
      </c>
      <c r="AR44" s="78" t="e">
        <v>#N/A</v>
      </c>
      <c r="AS44" s="81" t="e">
        <v>#N/A</v>
      </c>
      <c r="AT44" s="81" t="e">
        <v>#N/A</v>
      </c>
    </row>
    <row r="45" spans="18:46">
      <c r="R45" s="83">
        <v>46</v>
      </c>
      <c r="S45" s="84">
        <v>751.45410000000004</v>
      </c>
      <c r="T45" s="84">
        <v>706.74459999999999</v>
      </c>
      <c r="U45" s="84">
        <v>604.33230000000003</v>
      </c>
      <c r="V45" s="84">
        <v>636.58040000000005</v>
      </c>
      <c r="W45" s="84">
        <v>635.93269999999995</v>
      </c>
      <c r="X45" s="139">
        <f>IF('Light Lamb Prices'!$AQ114=0,NA(),'Light Lamb Prices'!$AQ114)</f>
        <v>589.35746596496199</v>
      </c>
      <c r="Y45" s="22"/>
      <c r="Z45" s="83">
        <v>46</v>
      </c>
      <c r="AA45" s="84">
        <v>374.52820000000003</v>
      </c>
      <c r="AB45" s="84">
        <v>394.01830000000001</v>
      </c>
      <c r="AC45" s="84">
        <v>427.06360000000001</v>
      </c>
      <c r="AD45" s="84">
        <v>488.79680000000002</v>
      </c>
      <c r="AE45" s="84">
        <v>469.59280000000001</v>
      </c>
      <c r="AF45" s="140">
        <f>IF('Heavy Lamb Prices'!$AR114=0,NA(),'Heavy Lamb Prices'!$AR114)</f>
        <v>482.91381334324149</v>
      </c>
      <c r="AG45" s="85"/>
      <c r="AI45" s="76" t="e">
        <f t="shared" si="1"/>
        <v>#REF!</v>
      </c>
      <c r="AJ45">
        <v>47</v>
      </c>
      <c r="AK45" s="42">
        <f>IF('Light Lamb Prices'!M115=0,NA(),'Light Lamb Prices'!M115)</f>
        <v>655.98</v>
      </c>
      <c r="AL45" s="42">
        <f>IF('Heavy Lamb Prices'!AO115=0,NA(),'Heavy Lamb Prices'!AO115)</f>
        <v>477.02960000000002</v>
      </c>
      <c r="AM45" s="42">
        <f>IF('Heavy Lamb Prices'!AD115=0,NA(),'Heavy Lamb Prices'!AD115)</f>
        <v>371.02670000000001</v>
      </c>
      <c r="AN45" s="42">
        <f>IF('Heavy Lamb Prices'!N115=0,NA(),'Heavy Lamb Prices'!N115)</f>
        <v>657</v>
      </c>
      <c r="AO45" s="42">
        <f>IF('Light Lamb Prices'!AJ115=0,NA(),'Light Lamb Prices'!AJ115)</f>
        <v>416.19</v>
      </c>
      <c r="AP45" s="42">
        <f>IF('Light Lamb Prices'!R115=0,NA(),'Light Lamb Prices'!R115)</f>
        <v>704.27</v>
      </c>
      <c r="AQ45" s="42">
        <f>IF('Heavy Lamb Prices'!AG115=0,NA(),'Heavy Lamb Prices'!AG115)</f>
        <v>218.0265</v>
      </c>
      <c r="AR45" s="78" t="e">
        <v>#N/A</v>
      </c>
      <c r="AS45" s="81" t="e">
        <v>#N/A</v>
      </c>
      <c r="AT45" s="81" t="e">
        <v>#N/A</v>
      </c>
    </row>
    <row r="46" spans="18:46">
      <c r="R46" s="83">
        <v>47</v>
      </c>
      <c r="S46" s="84">
        <v>739.25710000000004</v>
      </c>
      <c r="T46" s="84">
        <v>701.88430000000005</v>
      </c>
      <c r="U46" s="84">
        <v>615.72840000000008</v>
      </c>
      <c r="V46" s="84">
        <v>637.70010000000002</v>
      </c>
      <c r="W46" s="84">
        <v>638.20420000000001</v>
      </c>
      <c r="X46" s="139">
        <f>IF('Light Lamb Prices'!$AQ115=0,NA(),'Light Lamb Prices'!$AQ115)</f>
        <v>592.66074924885356</v>
      </c>
      <c r="Y46" s="22"/>
      <c r="Z46" s="83">
        <v>47</v>
      </c>
      <c r="AA46" s="84">
        <v>376.72380000000004</v>
      </c>
      <c r="AB46" s="84">
        <v>425.49460000000005</v>
      </c>
      <c r="AC46" s="84">
        <v>427.12620000000004</v>
      </c>
      <c r="AD46" s="84">
        <v>499.00470000000001</v>
      </c>
      <c r="AE46" s="84">
        <v>462.42919999999998</v>
      </c>
      <c r="AF46" s="140">
        <f>IF('Heavy Lamb Prices'!$AR115=0,NA(),'Heavy Lamb Prices'!$AR115)</f>
        <v>484.03645918087409</v>
      </c>
      <c r="AG46" s="85"/>
      <c r="AI46" s="76" t="e">
        <f t="shared" si="1"/>
        <v>#REF!</v>
      </c>
      <c r="AJ46">
        <v>48</v>
      </c>
      <c r="AK46" s="42" t="e">
        <f>IF('Light Lamb Prices'!M116=0,NA(),'Light Lamb Prices'!M116)</f>
        <v>#N/A</v>
      </c>
      <c r="AL46" s="42" t="e">
        <f>IF('Heavy Lamb Prices'!AO116=0,NA(),'Heavy Lamb Prices'!AO116)</f>
        <v>#N/A</v>
      </c>
      <c r="AM46" s="42" t="e">
        <f>IF('Heavy Lamb Prices'!AD116=0,NA(),'Heavy Lamb Prices'!AD116)</f>
        <v>#N/A</v>
      </c>
      <c r="AN46" s="42" t="e">
        <f>IF('Heavy Lamb Prices'!N116=0,NA(),'Heavy Lamb Prices'!N116)</f>
        <v>#N/A</v>
      </c>
      <c r="AO46" s="42" t="e">
        <f>IF('Light Lamb Prices'!AJ116=0,NA(),'Light Lamb Prices'!AJ116)</f>
        <v>#N/A</v>
      </c>
      <c r="AP46" s="42" t="e">
        <f>IF('Light Lamb Prices'!R116=0,NA(),'Light Lamb Prices'!R116)</f>
        <v>#N/A</v>
      </c>
      <c r="AQ46" s="42" t="e">
        <f>IF('Heavy Lamb Prices'!AG116=0,NA(),'Heavy Lamb Prices'!AG116)</f>
        <v>#N/A</v>
      </c>
      <c r="AR46" s="78" t="e">
        <v>#N/A</v>
      </c>
      <c r="AS46" s="81" t="e">
        <v>#N/A</v>
      </c>
      <c r="AT46" s="81" t="e">
        <v>#N/A</v>
      </c>
    </row>
    <row r="47" spans="18:46">
      <c r="R47" s="83">
        <v>48</v>
      </c>
      <c r="S47" s="84">
        <v>734.17410000000007</v>
      </c>
      <c r="T47" s="84">
        <v>713.53970000000004</v>
      </c>
      <c r="U47" s="84">
        <v>608.19740000000002</v>
      </c>
      <c r="V47" s="84">
        <v>637.79399999999998</v>
      </c>
      <c r="W47" s="84">
        <v>634.31500000000005</v>
      </c>
      <c r="X47" s="139" t="e">
        <f>IF('Light Lamb Prices'!$AQ116=0,NA(),'Light Lamb Prices'!$AQ116)</f>
        <v>#N/A</v>
      </c>
      <c r="Y47" s="22"/>
      <c r="Z47" s="83">
        <v>48</v>
      </c>
      <c r="AA47" s="84">
        <v>377.3526</v>
      </c>
      <c r="AB47" s="84">
        <v>409.9785</v>
      </c>
      <c r="AC47" s="84">
        <v>437.36080000000004</v>
      </c>
      <c r="AD47" s="84">
        <v>505.2482</v>
      </c>
      <c r="AE47" s="84">
        <v>462.49869999999999</v>
      </c>
      <c r="AF47" s="140" t="e">
        <f>IF('Heavy Lamb Prices'!$AR116=0,NA(),'Heavy Lamb Prices'!$AR116)</f>
        <v>#N/A</v>
      </c>
      <c r="AG47" s="85"/>
      <c r="AI47" s="76" t="e">
        <f t="shared" si="1"/>
        <v>#REF!</v>
      </c>
      <c r="AJ47">
        <v>49</v>
      </c>
      <c r="AK47" s="42" t="e">
        <f>IF('Light Lamb Prices'!M117=0,NA(),'Light Lamb Prices'!M117)</f>
        <v>#N/A</v>
      </c>
      <c r="AL47" s="42" t="e">
        <f>IF('Heavy Lamb Prices'!AO117=0,NA(),'Heavy Lamb Prices'!AO117)</f>
        <v>#N/A</v>
      </c>
      <c r="AM47" s="42" t="e">
        <f>IF('Heavy Lamb Prices'!AD117=0,NA(),'Heavy Lamb Prices'!AD117)</f>
        <v>#N/A</v>
      </c>
      <c r="AN47" s="42" t="e">
        <f>IF('Heavy Lamb Prices'!N117=0,NA(),'Heavy Lamb Prices'!N117)</f>
        <v>#N/A</v>
      </c>
      <c r="AO47" s="42" t="e">
        <f>IF('Light Lamb Prices'!AJ117=0,NA(),'Light Lamb Prices'!AJ117)</f>
        <v>#N/A</v>
      </c>
      <c r="AP47" s="42" t="e">
        <f>IF('Light Lamb Prices'!R117=0,NA(),'Light Lamb Prices'!R117)</f>
        <v>#N/A</v>
      </c>
      <c r="AQ47" s="42" t="e">
        <f>IF('Heavy Lamb Prices'!AG117=0,NA(),'Heavy Lamb Prices'!AG117)</f>
        <v>#N/A</v>
      </c>
      <c r="AR47" s="78" t="e">
        <v>#N/A</v>
      </c>
      <c r="AS47" s="81" t="e">
        <v>#N/A</v>
      </c>
      <c r="AT47" s="81" t="e">
        <v>#N/A</v>
      </c>
    </row>
    <row r="48" spans="18:46">
      <c r="R48" s="83">
        <v>49</v>
      </c>
      <c r="S48" s="84">
        <v>718.04390000000001</v>
      </c>
      <c r="T48" s="84">
        <v>713.63819999999998</v>
      </c>
      <c r="U48" s="84">
        <v>610.10050000000001</v>
      </c>
      <c r="V48" s="84">
        <v>642.17079999999999</v>
      </c>
      <c r="W48" s="84">
        <v>635.31939999999997</v>
      </c>
      <c r="X48" s="139" t="e">
        <f>IF('Light Lamb Prices'!$AQ117=0,NA(),'Light Lamb Prices'!$AQ117)</f>
        <v>#N/A</v>
      </c>
      <c r="Y48" s="22"/>
      <c r="Z48" s="83">
        <v>49</v>
      </c>
      <c r="AA48" s="84">
        <v>381.00620000000004</v>
      </c>
      <c r="AB48" s="84">
        <v>411.45510000000002</v>
      </c>
      <c r="AC48" s="84">
        <v>440.12510000000003</v>
      </c>
      <c r="AD48" s="84">
        <v>517.96680000000003</v>
      </c>
      <c r="AE48" s="84">
        <v>463.33370000000002</v>
      </c>
      <c r="AF48" s="140" t="e">
        <f>IF('Heavy Lamb Prices'!$AR117=0,NA(),'Heavy Lamb Prices'!$AR117)</f>
        <v>#N/A</v>
      </c>
      <c r="AG48" s="85"/>
      <c r="AI48" s="76" t="e">
        <f t="shared" si="1"/>
        <v>#REF!</v>
      </c>
      <c r="AJ48">
        <v>50</v>
      </c>
      <c r="AK48" s="42" t="e">
        <f>IF('Light Lamb Prices'!M118=0,NA(),'Light Lamb Prices'!M118)</f>
        <v>#N/A</v>
      </c>
      <c r="AL48" s="42" t="e">
        <f>IF('Heavy Lamb Prices'!AO118=0,NA(),'Heavy Lamb Prices'!AO118)</f>
        <v>#N/A</v>
      </c>
      <c r="AM48" s="42" t="e">
        <f>IF('Heavy Lamb Prices'!AD118=0,NA(),'Heavy Lamb Prices'!AD118)</f>
        <v>#N/A</v>
      </c>
      <c r="AN48" s="42" t="e">
        <f>IF('Heavy Lamb Prices'!N118=0,NA(),'Heavy Lamb Prices'!N118)</f>
        <v>#N/A</v>
      </c>
      <c r="AO48" s="42" t="e">
        <f>IF('Light Lamb Prices'!AJ118=0,NA(),'Light Lamb Prices'!AJ118)</f>
        <v>#N/A</v>
      </c>
      <c r="AP48" s="42" t="e">
        <f>IF('Light Lamb Prices'!R118=0,NA(),'Light Lamb Prices'!R118)</f>
        <v>#N/A</v>
      </c>
      <c r="AQ48" s="42" t="e">
        <f>IF('Heavy Lamb Prices'!AG118=0,NA(),'Heavy Lamb Prices'!AG118)</f>
        <v>#N/A</v>
      </c>
      <c r="AR48" s="78" t="e">
        <v>#N/A</v>
      </c>
      <c r="AS48" s="81" t="e">
        <v>#N/A</v>
      </c>
      <c r="AT48" s="81" t="e">
        <v>#N/A</v>
      </c>
    </row>
    <row r="49" spans="18:46">
      <c r="R49" s="83">
        <v>50</v>
      </c>
      <c r="S49" s="84">
        <v>706.70749999999998</v>
      </c>
      <c r="T49" s="84">
        <v>714.43400000000008</v>
      </c>
      <c r="U49" s="84">
        <v>611.02409999999998</v>
      </c>
      <c r="V49" s="84">
        <v>643.76600000000008</v>
      </c>
      <c r="W49" s="84">
        <v>635.70479999999998</v>
      </c>
      <c r="X49" s="139" t="e">
        <f>IF('Light Lamb Prices'!$AQ118=0,NA(),'Light Lamb Prices'!$AQ118)</f>
        <v>#N/A</v>
      </c>
      <c r="Y49" s="22"/>
      <c r="Z49" s="83">
        <v>50</v>
      </c>
      <c r="AA49" s="84">
        <v>382.52610000000004</v>
      </c>
      <c r="AB49" s="84">
        <v>422.52880000000005</v>
      </c>
      <c r="AC49" s="84">
        <v>445.44</v>
      </c>
      <c r="AD49" s="84">
        <v>526.01170000000002</v>
      </c>
      <c r="AE49" s="84">
        <v>462.97899999999998</v>
      </c>
      <c r="AF49" s="140" t="e">
        <f>IF('Heavy Lamb Prices'!$AR118=0,NA(),'Heavy Lamb Prices'!$AR118)</f>
        <v>#N/A</v>
      </c>
      <c r="AG49" s="85"/>
      <c r="AI49" s="76" t="e">
        <f t="shared" si="1"/>
        <v>#REF!</v>
      </c>
      <c r="AJ49">
        <v>51</v>
      </c>
      <c r="AK49" s="42" t="e">
        <f>IF('Light Lamb Prices'!M119=0,NA(),'Light Lamb Prices'!M119)</f>
        <v>#N/A</v>
      </c>
      <c r="AL49" s="42" t="e">
        <f>IF('Heavy Lamb Prices'!AO119=0,NA(),'Heavy Lamb Prices'!AO119)</f>
        <v>#N/A</v>
      </c>
      <c r="AM49" s="42" t="e">
        <f>IF('Heavy Lamb Prices'!AD119=0,NA(),'Heavy Lamb Prices'!AD119)</f>
        <v>#N/A</v>
      </c>
      <c r="AN49" s="42" t="e">
        <f>IF('Heavy Lamb Prices'!N119=0,NA(),'Heavy Lamb Prices'!N119)</f>
        <v>#N/A</v>
      </c>
      <c r="AO49" s="42" t="e">
        <f>IF('Light Lamb Prices'!AJ119=0,NA(),'Light Lamb Prices'!AJ119)</f>
        <v>#N/A</v>
      </c>
      <c r="AP49" s="42" t="e">
        <f>IF('Light Lamb Prices'!R119=0,NA(),'Light Lamb Prices'!R119)</f>
        <v>#N/A</v>
      </c>
      <c r="AQ49" s="42" t="e">
        <f>IF('Heavy Lamb Prices'!AG119=0,NA(),'Heavy Lamb Prices'!AG119)</f>
        <v>#N/A</v>
      </c>
      <c r="AR49" s="78" t="e">
        <v>#N/A</v>
      </c>
      <c r="AS49" s="81" t="e">
        <v>#N/A</v>
      </c>
      <c r="AT49" s="81" t="e">
        <v>#N/A</v>
      </c>
    </row>
    <row r="50" spans="18:46">
      <c r="R50" s="83">
        <v>51</v>
      </c>
      <c r="S50" s="84">
        <v>705.42460000000005</v>
      </c>
      <c r="T50" s="84">
        <v>725.02330000000006</v>
      </c>
      <c r="U50" s="84">
        <v>628.11940000000004</v>
      </c>
      <c r="V50" s="84">
        <v>651.48290000000009</v>
      </c>
      <c r="W50" s="84">
        <v>604.13699999999994</v>
      </c>
      <c r="X50" s="139" t="e">
        <f>IF('Light Lamb Prices'!$AQ119=0,NA(),'Light Lamb Prices'!$AQ119)</f>
        <v>#N/A</v>
      </c>
      <c r="Y50" s="22"/>
      <c r="Z50" s="83">
        <v>51</v>
      </c>
      <c r="AA50" s="84">
        <v>377.06290000000001</v>
      </c>
      <c r="AB50" s="84">
        <v>427.09249999999997</v>
      </c>
      <c r="AC50" s="84">
        <v>451.46690000000001</v>
      </c>
      <c r="AD50" s="84">
        <v>524.38850000000002</v>
      </c>
      <c r="AE50" s="84">
        <v>453.4271</v>
      </c>
      <c r="AF50" s="140" t="e">
        <f>IF('Heavy Lamb Prices'!$AR119=0,NA(),'Heavy Lamb Prices'!$AR119)</f>
        <v>#N/A</v>
      </c>
      <c r="AG50" s="85"/>
      <c r="AI50" s="76" t="e">
        <f t="shared" si="1"/>
        <v>#REF!</v>
      </c>
      <c r="AJ50">
        <v>52</v>
      </c>
      <c r="AK50" s="42" t="e">
        <f>IF('Light Lamb Prices'!M120=0,NA(),'Light Lamb Prices'!M120)</f>
        <v>#N/A</v>
      </c>
      <c r="AL50" s="42" t="e">
        <f>IF('Heavy Lamb Prices'!AO120=0,NA(),'Heavy Lamb Prices'!AO120)</f>
        <v>#N/A</v>
      </c>
      <c r="AM50" s="42" t="e">
        <f>IF('Heavy Lamb Prices'!AD120=0,NA(),'Heavy Lamb Prices'!AD120)</f>
        <v>#N/A</v>
      </c>
      <c r="AN50" s="42" t="e">
        <f>IF('Heavy Lamb Prices'!N120=0,NA(),'Heavy Lamb Prices'!N120)</f>
        <v>#N/A</v>
      </c>
      <c r="AO50" s="42" t="e">
        <f>IF('Light Lamb Prices'!AJ120=0,NA(),'Light Lamb Prices'!AJ120)</f>
        <v>#N/A</v>
      </c>
      <c r="AP50" s="42" t="e">
        <f>IF('Light Lamb Prices'!R120=0,NA(),'Light Lamb Prices'!R120)</f>
        <v>#N/A</v>
      </c>
      <c r="AQ50" s="42" t="e">
        <f>IF('Heavy Lamb Prices'!AG120=0,NA(),'Heavy Lamb Prices'!AG120)</f>
        <v>#N/A</v>
      </c>
      <c r="AR50" s="78" t="e">
        <v>#N/A</v>
      </c>
      <c r="AS50" s="81" t="e">
        <v>#N/A</v>
      </c>
      <c r="AT50" s="81" t="e">
        <v>#N/A</v>
      </c>
    </row>
    <row r="51" spans="18:46">
      <c r="R51" s="83">
        <v>52</v>
      </c>
      <c r="S51" s="84">
        <v>709.12610000000006</v>
      </c>
      <c r="T51" s="84">
        <v>720.30860000000007</v>
      </c>
      <c r="U51" s="84">
        <v>615.21140000000003</v>
      </c>
      <c r="V51" s="84">
        <v>645.37990000000002</v>
      </c>
      <c r="W51" s="84">
        <v>602.94939999999997</v>
      </c>
      <c r="X51" s="139" t="e">
        <f>IF('Light Lamb Prices'!$AQ120=0,NA(),'Light Lamb Prices'!$AQ120)</f>
        <v>#N/A</v>
      </c>
      <c r="Y51" s="22"/>
      <c r="Z51" s="83">
        <v>52</v>
      </c>
      <c r="AA51" s="84">
        <v>374.76249999999999</v>
      </c>
      <c r="AB51" s="84">
        <v>429.76170000000002</v>
      </c>
      <c r="AC51" s="84">
        <v>450.61080000000004</v>
      </c>
      <c r="AD51" s="84">
        <v>529.52650000000006</v>
      </c>
      <c r="AE51" s="84">
        <v>453.4246</v>
      </c>
      <c r="AF51" s="140" t="e">
        <f>IF('Heavy Lamb Prices'!$AR120=0,NA(),'Heavy Lamb Prices'!$AR120)</f>
        <v>#N/A</v>
      </c>
      <c r="AG51" s="85"/>
      <c r="AK51" s="75" t="s">
        <v>108</v>
      </c>
      <c r="AL51" s="75" t="s">
        <v>19</v>
      </c>
      <c r="AM51" s="75" t="s">
        <v>17</v>
      </c>
      <c r="AN51" s="75" t="s">
        <v>14</v>
      </c>
      <c r="AO51" s="75" t="s">
        <v>8</v>
      </c>
      <c r="AP51" s="75" t="s">
        <v>21</v>
      </c>
      <c r="AQ51" s="75" t="s">
        <v>4</v>
      </c>
      <c r="AR51" t="s">
        <v>109</v>
      </c>
      <c r="AS51" t="s">
        <v>111</v>
      </c>
      <c r="AT51" t="s">
        <v>112</v>
      </c>
    </row>
    <row r="52" spans="18:46">
      <c r="R52" s="83">
        <v>53</v>
      </c>
      <c r="S52" s="84">
        <v>0</v>
      </c>
      <c r="T52" s="84">
        <v>717.56100000000004</v>
      </c>
      <c r="U52" s="84">
        <v>0</v>
      </c>
      <c r="V52" s="84">
        <v>0</v>
      </c>
      <c r="W52" s="84">
        <v>0</v>
      </c>
      <c r="X52" s="139" t="e">
        <f>IF('Light Lamb Prices'!$AQ121=0,NA(),'Light Lamb Prices'!$AQ121)</f>
        <v>#N/A</v>
      </c>
      <c r="Y52" s="22"/>
      <c r="Z52" s="83">
        <v>53</v>
      </c>
      <c r="AA52" s="84">
        <v>0</v>
      </c>
      <c r="AB52" s="84">
        <v>449.19970000000001</v>
      </c>
      <c r="AC52" s="84">
        <v>0</v>
      </c>
      <c r="AD52" s="84">
        <v>0</v>
      </c>
      <c r="AE52" s="84">
        <v>0</v>
      </c>
      <c r="AF52" s="140" t="e">
        <f>IF('Heavy Lamb Prices'!$AR121=0,NA(),'Heavy Lamb Prices'!$AR121)</f>
        <v>#N/A</v>
      </c>
      <c r="AG52" s="85"/>
    </row>
  </sheetData>
  <pageMargins left="0.39370078740157483" right="0.19685039370078741" top="0.39370078740157483" bottom="0" header="0.31496062992125984" footer="0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O507"/>
  <sheetViews>
    <sheetView topLeftCell="A11" zoomScale="75" zoomScaleNormal="75" workbookViewId="0">
      <selection activeCell="CQ34" sqref="CQ34"/>
    </sheetView>
  </sheetViews>
  <sheetFormatPr defaultRowHeight="13.2" outlineLevelRow="1" outlineLevelCol="1"/>
  <cols>
    <col min="7" max="7" width="11.44140625" hidden="1" customWidth="1" outlineLevel="1"/>
    <col min="8" max="66" width="9.109375" hidden="1" customWidth="1" outlineLevel="1"/>
    <col min="67" max="67" width="9.109375" collapsed="1"/>
  </cols>
  <sheetData>
    <row r="1" spans="1:93">
      <c r="G1" t="s">
        <v>110</v>
      </c>
      <c r="M1" s="79">
        <v>2007</v>
      </c>
      <c r="S1" t="s">
        <v>110</v>
      </c>
      <c r="Y1" s="79">
        <v>2008</v>
      </c>
      <c r="AE1" t="s">
        <v>110</v>
      </c>
      <c r="AK1" s="79">
        <v>2009</v>
      </c>
      <c r="AQ1" t="s">
        <v>110</v>
      </c>
      <c r="AW1" s="79">
        <v>2010</v>
      </c>
      <c r="BC1" t="s">
        <v>110</v>
      </c>
      <c r="BI1" s="79">
        <v>2011</v>
      </c>
      <c r="BO1" t="s">
        <v>110</v>
      </c>
      <c r="BU1" s="186">
        <v>2012</v>
      </c>
      <c r="CA1" t="s">
        <v>110</v>
      </c>
      <c r="CG1" s="20">
        <v>2013</v>
      </c>
      <c r="CH1" s="20"/>
      <c r="CI1" s="20"/>
    </row>
    <row r="2" spans="1:93" ht="15">
      <c r="A2" s="286" t="s">
        <v>134</v>
      </c>
      <c r="B2" s="287"/>
      <c r="C2" s="287"/>
      <c r="D2" s="287"/>
      <c r="E2" s="287"/>
      <c r="F2" s="287"/>
      <c r="G2" s="287"/>
      <c r="H2" s="287"/>
      <c r="I2" s="287"/>
      <c r="CJ2" s="286" t="s">
        <v>134</v>
      </c>
      <c r="CK2" s="286"/>
      <c r="CL2" s="287"/>
      <c r="CM2" s="287"/>
      <c r="CN2" s="287"/>
    </row>
    <row r="4" spans="1:93">
      <c r="B4" s="1"/>
      <c r="C4" s="150"/>
      <c r="D4" s="150"/>
      <c r="E4" s="150"/>
      <c r="F4" s="150"/>
      <c r="CL4" s="150"/>
    </row>
    <row r="5" spans="1:93" ht="22.8">
      <c r="A5" s="25" t="s">
        <v>0</v>
      </c>
      <c r="B5" s="151"/>
      <c r="C5" s="151"/>
      <c r="D5" s="151"/>
      <c r="E5" s="151"/>
      <c r="F5" s="151"/>
      <c r="G5" s="26"/>
      <c r="H5" s="26"/>
      <c r="I5" s="26"/>
      <c r="J5" s="26"/>
      <c r="CL5" s="25" t="s">
        <v>0</v>
      </c>
      <c r="CM5" s="151"/>
      <c r="CN5" s="151"/>
      <c r="CO5" s="26"/>
    </row>
    <row r="6" spans="1:93">
      <c r="G6" s="20" t="s">
        <v>135</v>
      </c>
      <c r="CN6" s="152"/>
      <c r="CO6" s="153"/>
    </row>
    <row r="7" spans="1:93">
      <c r="A7" s="4"/>
      <c r="B7" s="4" t="s">
        <v>136</v>
      </c>
      <c r="C7" s="4">
        <v>2011</v>
      </c>
      <c r="D7" s="4">
        <v>2012</v>
      </c>
      <c r="E7" s="4" t="s">
        <v>146</v>
      </c>
      <c r="F7" s="4" t="s">
        <v>145</v>
      </c>
      <c r="G7" s="154">
        <v>39083</v>
      </c>
      <c r="H7" s="154">
        <v>39114</v>
      </c>
      <c r="I7" s="154">
        <v>39142</v>
      </c>
      <c r="J7" s="154">
        <v>39173</v>
      </c>
      <c r="K7" s="154">
        <v>39203</v>
      </c>
      <c r="L7" s="154">
        <v>39234</v>
      </c>
      <c r="M7" s="154">
        <v>39264</v>
      </c>
      <c r="N7" s="154">
        <v>39295</v>
      </c>
      <c r="O7" s="154">
        <v>39326</v>
      </c>
      <c r="P7" s="154">
        <v>39356</v>
      </c>
      <c r="Q7" s="154">
        <v>39387</v>
      </c>
      <c r="R7" s="154">
        <v>39417</v>
      </c>
      <c r="S7" s="154">
        <v>39448</v>
      </c>
      <c r="T7" s="154">
        <v>39479</v>
      </c>
      <c r="U7" s="154">
        <v>39508</v>
      </c>
      <c r="V7" s="154">
        <v>39539</v>
      </c>
      <c r="W7" s="154">
        <v>39569</v>
      </c>
      <c r="X7" s="154">
        <v>39600</v>
      </c>
      <c r="Y7" s="154">
        <v>39630</v>
      </c>
      <c r="Z7" s="154">
        <v>39661</v>
      </c>
      <c r="AA7" s="154">
        <v>39692</v>
      </c>
      <c r="AB7" s="154">
        <v>39722</v>
      </c>
      <c r="AC7" s="154">
        <v>39753</v>
      </c>
      <c r="AD7" s="154">
        <v>39783</v>
      </c>
      <c r="AE7" s="154">
        <v>39814</v>
      </c>
      <c r="AF7" s="154">
        <v>39845</v>
      </c>
      <c r="AG7" s="154">
        <v>39873</v>
      </c>
      <c r="AH7" s="154">
        <v>39904</v>
      </c>
      <c r="AI7" s="154">
        <v>39934</v>
      </c>
      <c r="AJ7" s="154">
        <v>39965</v>
      </c>
      <c r="AK7" s="154">
        <v>39995</v>
      </c>
      <c r="AL7" s="154">
        <v>40026</v>
      </c>
      <c r="AM7" s="154">
        <v>40057</v>
      </c>
      <c r="AN7" s="154">
        <v>40087</v>
      </c>
      <c r="AO7" s="154">
        <v>40118</v>
      </c>
      <c r="AP7" s="154">
        <v>40148</v>
      </c>
      <c r="AQ7" s="154">
        <v>40179</v>
      </c>
      <c r="AR7" s="154">
        <v>40210</v>
      </c>
      <c r="AS7" s="154">
        <v>40238</v>
      </c>
      <c r="AT7" s="154">
        <v>40269</v>
      </c>
      <c r="AU7" s="154">
        <v>40299</v>
      </c>
      <c r="AV7" s="154">
        <v>40330</v>
      </c>
      <c r="AW7" s="154">
        <v>40360</v>
      </c>
      <c r="AX7" s="154">
        <v>40391</v>
      </c>
      <c r="AY7" s="154">
        <v>40422</v>
      </c>
      <c r="AZ7" s="154">
        <v>40452</v>
      </c>
      <c r="BA7" s="154">
        <v>40483</v>
      </c>
      <c r="BB7" s="154">
        <v>40513</v>
      </c>
      <c r="BC7" s="154">
        <v>40544</v>
      </c>
      <c r="BD7" s="154">
        <v>40575</v>
      </c>
      <c r="BE7" s="154">
        <v>40603</v>
      </c>
      <c r="BF7" s="154">
        <v>40634</v>
      </c>
      <c r="BG7" s="154">
        <v>40664</v>
      </c>
      <c r="BH7" s="154">
        <v>40695</v>
      </c>
      <c r="BI7" s="154">
        <v>40725</v>
      </c>
      <c r="BJ7" s="154">
        <v>40756</v>
      </c>
      <c r="BK7" s="154">
        <v>40787</v>
      </c>
      <c r="BL7" s="154">
        <v>40817</v>
      </c>
      <c r="BM7" s="154">
        <v>40848</v>
      </c>
      <c r="BN7" s="154">
        <v>40878</v>
      </c>
      <c r="BO7" s="154">
        <v>40909</v>
      </c>
      <c r="BP7" s="154">
        <v>40940</v>
      </c>
      <c r="BQ7" s="154">
        <v>40969</v>
      </c>
      <c r="BR7" s="154">
        <v>41000</v>
      </c>
      <c r="BS7" s="154">
        <v>41030</v>
      </c>
      <c r="BT7" s="154">
        <v>41061</v>
      </c>
      <c r="BU7" s="154">
        <v>41091</v>
      </c>
      <c r="BV7" s="154">
        <v>41122</v>
      </c>
      <c r="BW7" s="154">
        <v>41153</v>
      </c>
      <c r="BX7" s="154">
        <v>41183</v>
      </c>
      <c r="BY7" s="154">
        <v>41214</v>
      </c>
      <c r="BZ7" s="154">
        <v>41244</v>
      </c>
      <c r="CA7" s="154">
        <v>41275</v>
      </c>
      <c r="CB7" s="154">
        <v>41306</v>
      </c>
      <c r="CC7" s="154">
        <v>41334</v>
      </c>
      <c r="CD7" s="154">
        <v>41365</v>
      </c>
      <c r="CE7" s="154">
        <v>41395</v>
      </c>
      <c r="CF7" s="154">
        <v>41426</v>
      </c>
      <c r="CG7" s="154">
        <v>41456</v>
      </c>
      <c r="CH7" s="154">
        <v>41487</v>
      </c>
      <c r="CI7" s="154">
        <v>41518</v>
      </c>
      <c r="CJ7" s="154">
        <v>41548</v>
      </c>
      <c r="CL7" s="4"/>
      <c r="CM7" s="4"/>
      <c r="CN7" s="155"/>
      <c r="CO7" s="156"/>
    </row>
    <row r="8" spans="1:93" s="19" customFormat="1" ht="20.399999999999999">
      <c r="A8" s="4"/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CL8" s="4"/>
      <c r="CM8" s="1" t="s">
        <v>9</v>
      </c>
      <c r="CN8" s="155"/>
      <c r="CO8" s="156"/>
    </row>
    <row r="9" spans="1:93">
      <c r="A9" s="6" t="s">
        <v>10</v>
      </c>
      <c r="B9" s="7">
        <v>0.26</v>
      </c>
      <c r="C9" s="7">
        <v>0.53</v>
      </c>
      <c r="D9" s="7">
        <v>0.53</v>
      </c>
      <c r="E9" s="7">
        <v>0.46</v>
      </c>
      <c r="F9" s="7">
        <v>0.43</v>
      </c>
      <c r="G9" s="77">
        <v>404.15390000000002</v>
      </c>
      <c r="H9" s="77">
        <v>405.06390000000005</v>
      </c>
      <c r="I9" s="77">
        <v>412.34230000000002</v>
      </c>
      <c r="J9" s="77">
        <v>449.37330000000003</v>
      </c>
      <c r="K9" s="77">
        <v>439.00030000000004</v>
      </c>
      <c r="L9" s="77">
        <v>430.49770000000001</v>
      </c>
      <c r="M9" s="77">
        <v>418.95100000000002</v>
      </c>
      <c r="N9" s="77">
        <v>424.33350000000002</v>
      </c>
      <c r="O9" s="77">
        <v>428.27570000000003</v>
      </c>
      <c r="P9" s="77">
        <v>420.66840000000002</v>
      </c>
      <c r="Q9" s="77">
        <v>433.06300000000005</v>
      </c>
      <c r="R9" s="77">
        <v>433.8845</v>
      </c>
      <c r="S9" s="77">
        <v>429.73520000000002</v>
      </c>
      <c r="T9" s="77">
        <v>441.0976</v>
      </c>
      <c r="U9" s="77">
        <v>494.01060000000001</v>
      </c>
      <c r="V9" s="77">
        <v>522.7903</v>
      </c>
      <c r="W9" s="77">
        <v>514.75419999999997</v>
      </c>
      <c r="X9" s="77">
        <v>469.63300000000004</v>
      </c>
      <c r="Y9" s="77">
        <v>458.96520000000004</v>
      </c>
      <c r="Z9" s="77">
        <v>433.38580000000002</v>
      </c>
      <c r="AA9" s="77">
        <v>427.57570000000004</v>
      </c>
      <c r="AB9" s="77">
        <v>442.07190000000003</v>
      </c>
      <c r="AC9" s="77">
        <v>445.57930000000005</v>
      </c>
      <c r="AD9" s="77">
        <v>450.31450000000001</v>
      </c>
      <c r="AE9" s="77">
        <v>455.07420000000002</v>
      </c>
      <c r="AF9" s="77">
        <v>458.38140000000004</v>
      </c>
      <c r="AG9" s="77">
        <v>476.97710000000001</v>
      </c>
      <c r="AH9" s="77">
        <v>512.85230000000001</v>
      </c>
      <c r="AI9" s="77">
        <v>528.43900000000008</v>
      </c>
      <c r="AJ9" s="77">
        <v>520.92100000000005</v>
      </c>
      <c r="AK9" s="77">
        <v>467.72060000000005</v>
      </c>
      <c r="AL9" s="77">
        <v>455.88840000000005</v>
      </c>
      <c r="AM9" s="77">
        <v>433.44</v>
      </c>
      <c r="AN9" s="77">
        <v>412.53579999999999</v>
      </c>
      <c r="AO9" s="77">
        <v>441.52730000000003</v>
      </c>
      <c r="AP9" s="77">
        <v>442.50870000000003</v>
      </c>
      <c r="AQ9" s="77">
        <v>436.52160000000003</v>
      </c>
      <c r="AR9" s="77">
        <v>443.93</v>
      </c>
      <c r="AS9" s="77">
        <v>468.48650000000004</v>
      </c>
      <c r="AT9" s="77">
        <v>526.50630000000001</v>
      </c>
      <c r="AU9" s="77">
        <v>509.51550000000003</v>
      </c>
      <c r="AV9" s="77">
        <v>456.41</v>
      </c>
      <c r="AW9" s="77">
        <v>410.85230000000001</v>
      </c>
      <c r="AX9" s="77">
        <v>404.81479999999999</v>
      </c>
      <c r="AY9" s="77">
        <v>427.267</v>
      </c>
      <c r="AZ9" s="77">
        <v>455.15480000000002</v>
      </c>
      <c r="BA9" s="77">
        <v>482.41200000000003</v>
      </c>
      <c r="BB9" s="77">
        <v>437.79520000000002</v>
      </c>
      <c r="BC9" s="77">
        <v>430.45580000000001</v>
      </c>
      <c r="BD9" s="77">
        <v>429.29500000000002</v>
      </c>
      <c r="BE9" s="77">
        <v>465.02550000000002</v>
      </c>
      <c r="BF9" s="77">
        <v>526.02200000000005</v>
      </c>
      <c r="BG9" s="77">
        <v>531.35059999999999</v>
      </c>
      <c r="BH9" s="77">
        <v>489.08070000000004</v>
      </c>
      <c r="BI9" s="77">
        <v>442.47580000000005</v>
      </c>
      <c r="BJ9" s="77">
        <v>443.65710000000001</v>
      </c>
      <c r="BK9" s="77">
        <v>467.55330000000004</v>
      </c>
      <c r="BL9" s="77">
        <v>494.4119</v>
      </c>
      <c r="BM9" s="77">
        <v>506.58530000000002</v>
      </c>
      <c r="BN9" s="77">
        <v>452.99190000000004</v>
      </c>
      <c r="BO9" s="77">
        <v>444.82740000000001</v>
      </c>
      <c r="BP9" s="77">
        <v>439.59190000000001</v>
      </c>
      <c r="BQ9" s="77">
        <v>499.09060000000005</v>
      </c>
      <c r="BR9" s="80">
        <v>587.245</v>
      </c>
      <c r="BS9" s="42">
        <v>558.37609999999995</v>
      </c>
      <c r="BT9" s="42">
        <v>501.59800000000001</v>
      </c>
      <c r="BU9" s="82">
        <v>477.8048</v>
      </c>
      <c r="BV9" s="42">
        <v>490.05869999999999</v>
      </c>
      <c r="BW9" s="42">
        <v>519.02329999999995</v>
      </c>
      <c r="BX9" s="42">
        <v>552.39189999999996</v>
      </c>
      <c r="BY9" s="42">
        <v>512.32420000000002</v>
      </c>
      <c r="BZ9" s="42">
        <v>480.8229</v>
      </c>
      <c r="CA9" s="42">
        <v>449.9855</v>
      </c>
      <c r="CB9" s="42">
        <v>451.08499999999998</v>
      </c>
      <c r="CC9" s="42">
        <v>504.51229999999998</v>
      </c>
      <c r="CD9" s="42">
        <v>544.88670000000002</v>
      </c>
      <c r="CE9" s="42">
        <v>522.58029999999997</v>
      </c>
      <c r="CF9" s="42">
        <v>488.9307</v>
      </c>
      <c r="CG9" s="42">
        <v>486.59350000000001</v>
      </c>
      <c r="CH9" s="42">
        <v>475.9255</v>
      </c>
      <c r="CI9" s="42">
        <v>470.76670000000001</v>
      </c>
      <c r="CJ9" s="42">
        <v>485.15809999999999</v>
      </c>
      <c r="CL9" s="6" t="s">
        <v>10</v>
      </c>
      <c r="CM9" s="7">
        <v>0.43</v>
      </c>
      <c r="CN9" s="158"/>
      <c r="CO9" s="159"/>
    </row>
    <row r="10" spans="1:93">
      <c r="A10" s="6" t="s">
        <v>49</v>
      </c>
      <c r="B10" s="7"/>
      <c r="C10" s="7"/>
      <c r="D10" s="7"/>
      <c r="E10" s="7">
        <v>0.26</v>
      </c>
      <c r="F10" s="7">
        <v>0.28000000000000003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80"/>
      <c r="BS10" s="42"/>
      <c r="BT10" s="42"/>
      <c r="BU10" s="82"/>
      <c r="BV10" s="42"/>
      <c r="BW10" s="42"/>
      <c r="BX10" s="42"/>
      <c r="BY10" s="42"/>
      <c r="BZ10" s="42"/>
      <c r="CA10" s="42"/>
      <c r="CB10" s="42"/>
      <c r="CC10" s="42"/>
      <c r="CD10" s="42">
        <v>482.0598</v>
      </c>
      <c r="CE10" s="42">
        <v>483.30650000000003</v>
      </c>
      <c r="CF10" s="42">
        <v>487.77019999999999</v>
      </c>
      <c r="CG10" s="42">
        <v>486.92959999999999</v>
      </c>
      <c r="CH10" s="42">
        <v>483.63299999999998</v>
      </c>
      <c r="CI10" s="42">
        <v>489.70069999999998</v>
      </c>
      <c r="CJ10" s="42">
        <v>491.03039999999999</v>
      </c>
      <c r="CL10" s="6" t="s">
        <v>49</v>
      </c>
      <c r="CM10" s="7">
        <v>0.28000000000000003</v>
      </c>
      <c r="CN10" s="158"/>
      <c r="CO10" s="159"/>
    </row>
    <row r="11" spans="1:93">
      <c r="A11" s="6" t="s">
        <v>11</v>
      </c>
      <c r="B11" s="160">
        <v>5.79</v>
      </c>
      <c r="C11" s="160">
        <v>6.68</v>
      </c>
      <c r="D11" s="160">
        <v>6.67</v>
      </c>
      <c r="E11" s="160">
        <v>6.87</v>
      </c>
      <c r="F11" s="160">
        <v>6.64</v>
      </c>
      <c r="G11" s="77">
        <v>399.72520000000003</v>
      </c>
      <c r="H11" s="77">
        <v>382.48290000000003</v>
      </c>
      <c r="I11" s="77">
        <v>378.34230000000002</v>
      </c>
      <c r="J11" s="77">
        <v>412.91300000000001</v>
      </c>
      <c r="K11" s="77">
        <v>407.53290000000004</v>
      </c>
      <c r="L11" s="77">
        <v>395.16030000000001</v>
      </c>
      <c r="M11" s="77">
        <v>368.95</v>
      </c>
      <c r="N11" s="77">
        <v>375.85</v>
      </c>
      <c r="O11" s="77">
        <v>388.13630000000001</v>
      </c>
      <c r="P11" s="77">
        <v>397.5016</v>
      </c>
      <c r="Q11" s="77">
        <v>389.07730000000004</v>
      </c>
      <c r="R11" s="77">
        <v>396.38100000000003</v>
      </c>
      <c r="S11" s="77">
        <v>404.50740000000002</v>
      </c>
      <c r="T11" s="77">
        <v>409.91210000000001</v>
      </c>
      <c r="U11" s="77">
        <v>442.02030000000002</v>
      </c>
      <c r="V11" s="77">
        <v>430.89100000000002</v>
      </c>
      <c r="W11" s="77">
        <v>429.9384</v>
      </c>
      <c r="X11" s="77">
        <v>422.95530000000002</v>
      </c>
      <c r="Y11" s="77">
        <v>388.07840000000004</v>
      </c>
      <c r="Z11" s="77">
        <v>390.87260000000003</v>
      </c>
      <c r="AA11" s="77">
        <v>404.17869999999999</v>
      </c>
      <c r="AB11" s="77">
        <v>411.60160000000002</v>
      </c>
      <c r="AC11" s="77">
        <v>400.29930000000002</v>
      </c>
      <c r="AD11" s="77">
        <v>415.44030000000004</v>
      </c>
      <c r="AE11" s="77">
        <v>434.76190000000003</v>
      </c>
      <c r="AF11" s="77">
        <v>428.22820000000002</v>
      </c>
      <c r="AG11" s="77">
        <v>445.70100000000002</v>
      </c>
      <c r="AH11" s="77">
        <v>454.53130000000004</v>
      </c>
      <c r="AI11" s="77">
        <v>452.36610000000002</v>
      </c>
      <c r="AJ11" s="77">
        <v>438.5487</v>
      </c>
      <c r="AK11" s="77">
        <v>414.22710000000001</v>
      </c>
      <c r="AL11" s="77">
        <v>394.7568</v>
      </c>
      <c r="AM11" s="77">
        <v>411.80470000000003</v>
      </c>
      <c r="AN11" s="77">
        <v>404.32580000000002</v>
      </c>
      <c r="AO11" s="77">
        <v>400.48770000000002</v>
      </c>
      <c r="AP11" s="77">
        <v>409.28230000000002</v>
      </c>
      <c r="AQ11" s="77">
        <v>424.65129999999999</v>
      </c>
      <c r="AR11" s="77">
        <v>412.19749999999999</v>
      </c>
      <c r="AS11" s="77">
        <v>458.67970000000003</v>
      </c>
      <c r="AT11" s="77">
        <v>467.75530000000003</v>
      </c>
      <c r="AU11" s="77">
        <v>459.44810000000001</v>
      </c>
      <c r="AV11" s="77">
        <v>435.72900000000004</v>
      </c>
      <c r="AW11" s="77">
        <v>410.97970000000004</v>
      </c>
      <c r="AX11" s="77">
        <v>403.73260000000005</v>
      </c>
      <c r="AY11" s="77">
        <v>411.53700000000003</v>
      </c>
      <c r="AZ11" s="77">
        <v>408.75900000000001</v>
      </c>
      <c r="BA11" s="77">
        <v>417.93470000000002</v>
      </c>
      <c r="BB11" s="77">
        <v>424.99350000000004</v>
      </c>
      <c r="BC11" s="77">
        <v>431.6748</v>
      </c>
      <c r="BD11" s="77">
        <v>442.935</v>
      </c>
      <c r="BE11" s="77">
        <v>459.16450000000003</v>
      </c>
      <c r="BF11" s="77">
        <v>512.07400000000007</v>
      </c>
      <c r="BG11" s="77">
        <v>519.64060000000006</v>
      </c>
      <c r="BH11" s="77">
        <v>497.45400000000001</v>
      </c>
      <c r="BI11" s="77">
        <v>446.92450000000002</v>
      </c>
      <c r="BJ11" s="77">
        <v>457.3877</v>
      </c>
      <c r="BK11" s="77">
        <v>469.09800000000001</v>
      </c>
      <c r="BL11" s="77">
        <v>471.96390000000002</v>
      </c>
      <c r="BM11" s="77">
        <v>481.30400000000003</v>
      </c>
      <c r="BN11" s="77">
        <v>480.65030000000002</v>
      </c>
      <c r="BO11" s="77">
        <v>508.7826</v>
      </c>
      <c r="BP11" s="77">
        <v>498.25240000000002</v>
      </c>
      <c r="BQ11" s="77">
        <v>550.56970000000001</v>
      </c>
      <c r="BR11" s="80">
        <v>557.53200000000004</v>
      </c>
      <c r="BS11" s="42">
        <v>537.30970000000002</v>
      </c>
      <c r="BT11" s="42">
        <v>498.678</v>
      </c>
      <c r="BU11" s="82">
        <v>482.26260000000002</v>
      </c>
      <c r="BV11" s="42">
        <v>488.28390000000002</v>
      </c>
      <c r="BW11" s="42">
        <v>505.07</v>
      </c>
      <c r="BX11" s="42">
        <v>519.24580000000003</v>
      </c>
      <c r="BY11" s="42">
        <v>499.12</v>
      </c>
      <c r="BZ11" s="42">
        <v>505.45940000000002</v>
      </c>
      <c r="CA11" s="42">
        <v>502.59679999999997</v>
      </c>
      <c r="CB11" s="42">
        <v>494.15359999999998</v>
      </c>
      <c r="CC11" s="42">
        <v>512.36900000000003</v>
      </c>
      <c r="CD11" s="42">
        <v>507.04199999999997</v>
      </c>
      <c r="CE11" s="42">
        <v>497.26650000000001</v>
      </c>
      <c r="CF11" s="42">
        <v>508.50400000000002</v>
      </c>
      <c r="CG11" s="42">
        <v>518.16</v>
      </c>
      <c r="CH11" s="42">
        <v>524.21029999999996</v>
      </c>
      <c r="CI11" s="42">
        <v>527.96929999999998</v>
      </c>
      <c r="CJ11" s="42">
        <v>522.65480000000002</v>
      </c>
      <c r="CL11" s="6" t="s">
        <v>11</v>
      </c>
      <c r="CM11" s="160">
        <v>6.64</v>
      </c>
      <c r="CN11" s="158"/>
      <c r="CO11" s="159"/>
    </row>
    <row r="12" spans="1:93">
      <c r="A12" s="6" t="s">
        <v>48</v>
      </c>
      <c r="B12" s="7"/>
      <c r="C12" s="160"/>
      <c r="D12" s="161">
        <v>0.12</v>
      </c>
      <c r="E12" s="161">
        <v>0.1</v>
      </c>
      <c r="F12" s="161">
        <v>0.11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>
        <v>228.48</v>
      </c>
      <c r="BO12" s="77">
        <v>256.2423</v>
      </c>
      <c r="BP12" s="77">
        <v>234.01240000000001</v>
      </c>
      <c r="BQ12" s="77">
        <v>253.22740000000002</v>
      </c>
      <c r="BR12" s="80">
        <v>288.1653</v>
      </c>
      <c r="BS12" s="42">
        <v>278.99290000000002</v>
      </c>
      <c r="BT12" s="42">
        <v>273.33730000000003</v>
      </c>
      <c r="BU12" s="82">
        <v>295.65649999999999</v>
      </c>
      <c r="BV12" s="42">
        <v>249.5316</v>
      </c>
      <c r="BW12" s="42">
        <v>219.25229999999999</v>
      </c>
      <c r="BX12" s="42">
        <v>218.25649999999999</v>
      </c>
      <c r="BY12" s="42">
        <v>224.51830000000001</v>
      </c>
      <c r="BZ12" s="42">
        <v>270.86610000000002</v>
      </c>
      <c r="CA12" s="42">
        <v>239.72130000000001</v>
      </c>
      <c r="CB12" s="42">
        <v>225.4239</v>
      </c>
      <c r="CC12" s="42">
        <v>289.71480000000003</v>
      </c>
      <c r="CD12" s="42">
        <v>269.92070000000001</v>
      </c>
      <c r="CE12" s="42">
        <v>280.33030000000002</v>
      </c>
      <c r="CF12" s="42">
        <v>301.23200000000003</v>
      </c>
      <c r="CG12" s="42">
        <v>283.13319999999999</v>
      </c>
      <c r="CH12" s="42">
        <v>221.8477</v>
      </c>
      <c r="CI12" s="42">
        <v>212.81200000000001</v>
      </c>
      <c r="CJ12" s="42">
        <v>231.26580000000001</v>
      </c>
      <c r="CL12" s="6" t="s">
        <v>48</v>
      </c>
      <c r="CM12" s="161">
        <v>0.11</v>
      </c>
      <c r="CN12" s="158"/>
      <c r="CO12" s="159"/>
    </row>
    <row r="13" spans="1:93">
      <c r="A13" s="6" t="s">
        <v>12</v>
      </c>
      <c r="B13" s="7">
        <v>9.3800000000000008</v>
      </c>
      <c r="C13" s="160">
        <v>8.43</v>
      </c>
      <c r="D13" s="160">
        <v>8.42</v>
      </c>
      <c r="E13" s="160">
        <v>8.19</v>
      </c>
      <c r="F13" s="160">
        <v>9.39</v>
      </c>
      <c r="G13" s="77">
        <v>316.86420000000004</v>
      </c>
      <c r="H13" s="77">
        <v>337.1146</v>
      </c>
      <c r="I13" s="77">
        <v>347.8313</v>
      </c>
      <c r="J13" s="77">
        <v>393.16669999999999</v>
      </c>
      <c r="K13" s="77">
        <v>357.17</v>
      </c>
      <c r="L13" s="77">
        <v>344.2663</v>
      </c>
      <c r="M13" s="77">
        <v>327.83940000000001</v>
      </c>
      <c r="N13" s="77">
        <v>335.46940000000001</v>
      </c>
      <c r="O13" s="77">
        <v>341.0727</v>
      </c>
      <c r="P13" s="77">
        <v>330.15970000000004</v>
      </c>
      <c r="Q13" s="77">
        <v>321.83699999999999</v>
      </c>
      <c r="R13" s="77">
        <v>323.42450000000002</v>
      </c>
      <c r="S13" s="77">
        <v>327.99580000000003</v>
      </c>
      <c r="T13" s="77">
        <v>357.33969999999999</v>
      </c>
      <c r="U13" s="77">
        <v>382.71680000000003</v>
      </c>
      <c r="V13" s="77">
        <v>409.31229999999999</v>
      </c>
      <c r="W13" s="77">
        <v>425.68900000000002</v>
      </c>
      <c r="X13" s="77">
        <v>396.41800000000001</v>
      </c>
      <c r="Y13" s="77">
        <v>349.61160000000001</v>
      </c>
      <c r="Z13" s="77">
        <v>325.14350000000002</v>
      </c>
      <c r="AA13" s="77">
        <v>325.1293</v>
      </c>
      <c r="AB13" s="77">
        <v>313.3494</v>
      </c>
      <c r="AC13" s="77">
        <v>309.65170000000001</v>
      </c>
      <c r="AD13" s="77">
        <v>311.09160000000003</v>
      </c>
      <c r="AE13" s="77">
        <v>339.21770000000004</v>
      </c>
      <c r="AF13" s="77">
        <v>361.6979</v>
      </c>
      <c r="AG13" s="77">
        <v>372.02289999999999</v>
      </c>
      <c r="AH13" s="77">
        <v>420.3433</v>
      </c>
      <c r="AI13" s="77">
        <v>437.37479999999999</v>
      </c>
      <c r="AJ13" s="77">
        <v>396.59200000000004</v>
      </c>
      <c r="AK13" s="77">
        <v>336.78480000000002</v>
      </c>
      <c r="AL13" s="77">
        <v>322.80940000000004</v>
      </c>
      <c r="AM13" s="77">
        <v>318.71370000000002</v>
      </c>
      <c r="AN13" s="77">
        <v>311.9171</v>
      </c>
      <c r="AO13" s="77">
        <v>331.44499999999999</v>
      </c>
      <c r="AP13" s="77">
        <v>368.46289999999999</v>
      </c>
      <c r="AQ13" s="77">
        <v>412.56060000000002</v>
      </c>
      <c r="AR13" s="77">
        <v>422.14249999999998</v>
      </c>
      <c r="AS13" s="77">
        <v>444.08870000000002</v>
      </c>
      <c r="AT13" s="77">
        <v>483.93400000000003</v>
      </c>
      <c r="AU13" s="77">
        <v>475.68450000000001</v>
      </c>
      <c r="AV13" s="77">
        <v>439.18370000000004</v>
      </c>
      <c r="AW13" s="77">
        <v>390.31940000000003</v>
      </c>
      <c r="AX13" s="77">
        <v>401.88</v>
      </c>
      <c r="AY13" s="77">
        <v>387.42529999999999</v>
      </c>
      <c r="AZ13" s="77">
        <v>392.8116</v>
      </c>
      <c r="BA13" s="77">
        <v>416.64499999999998</v>
      </c>
      <c r="BB13" s="77">
        <v>440.66130000000004</v>
      </c>
      <c r="BC13" s="77">
        <v>443.15649999999999</v>
      </c>
      <c r="BD13" s="77">
        <v>446.65210000000002</v>
      </c>
      <c r="BE13" s="77">
        <v>493.17680000000001</v>
      </c>
      <c r="BF13" s="77">
        <v>562.95670000000007</v>
      </c>
      <c r="BG13" s="77">
        <v>568.61419999999998</v>
      </c>
      <c r="BH13" s="77">
        <v>475.56200000000001</v>
      </c>
      <c r="BI13" s="77">
        <v>440.43520000000001</v>
      </c>
      <c r="BJ13" s="77">
        <v>433.43060000000003</v>
      </c>
      <c r="BK13" s="77">
        <v>417.673</v>
      </c>
      <c r="BL13" s="77">
        <v>422.43900000000002</v>
      </c>
      <c r="BM13" s="77">
        <v>443.35300000000001</v>
      </c>
      <c r="BN13" s="77">
        <v>465.59740000000005</v>
      </c>
      <c r="BO13" s="77">
        <v>482.4545</v>
      </c>
      <c r="BP13" s="77">
        <v>485.9631</v>
      </c>
      <c r="BQ13" s="77">
        <v>489.95580000000001</v>
      </c>
      <c r="BR13" s="80">
        <v>518.92529999999999</v>
      </c>
      <c r="BS13" s="42">
        <v>468.47969999999998</v>
      </c>
      <c r="BT13" s="42">
        <v>449.57799999999997</v>
      </c>
      <c r="BU13" s="82">
        <v>435.49520000000001</v>
      </c>
      <c r="BV13" s="42">
        <v>436.1771</v>
      </c>
      <c r="BW13" s="42">
        <v>415.91329999999999</v>
      </c>
      <c r="BX13" s="42">
        <v>402.6635</v>
      </c>
      <c r="BY13" s="42">
        <v>387.87830000000002</v>
      </c>
      <c r="BZ13" s="42">
        <v>391.36610000000002</v>
      </c>
      <c r="CA13" s="42">
        <v>368.3252</v>
      </c>
      <c r="CB13" s="42">
        <v>399.04790000000003</v>
      </c>
      <c r="CC13" s="42">
        <v>463.49419999999998</v>
      </c>
      <c r="CD13" s="42">
        <v>499.5677</v>
      </c>
      <c r="CE13" s="42">
        <v>523.39059999999995</v>
      </c>
      <c r="CF13" s="42">
        <v>483.66329999999999</v>
      </c>
      <c r="CG13" s="42">
        <v>462.03160000000003</v>
      </c>
      <c r="CH13" s="42">
        <v>425.47770000000003</v>
      </c>
      <c r="CI13" s="42">
        <v>398.86369999999999</v>
      </c>
      <c r="CJ13" s="42">
        <v>403.09320000000002</v>
      </c>
      <c r="CL13" s="6" t="s">
        <v>12</v>
      </c>
      <c r="CM13" s="160">
        <v>9.39</v>
      </c>
      <c r="CN13" s="158"/>
      <c r="CO13" s="159"/>
    </row>
    <row r="14" spans="1:93">
      <c r="A14" s="6" t="s">
        <v>13</v>
      </c>
      <c r="B14" s="7">
        <v>7.56</v>
      </c>
      <c r="C14" s="160">
        <v>4.6500000000000004</v>
      </c>
      <c r="D14" s="160">
        <v>4.6399999999999997</v>
      </c>
      <c r="E14" s="160">
        <v>4.6900000000000004</v>
      </c>
      <c r="F14" s="160">
        <v>4.55</v>
      </c>
      <c r="G14" s="77">
        <v>383.83420000000001</v>
      </c>
      <c r="H14" s="77">
        <v>429.54360000000003</v>
      </c>
      <c r="I14" s="77">
        <v>447.19450000000001</v>
      </c>
      <c r="J14" s="77">
        <v>417.47329999999999</v>
      </c>
      <c r="K14" s="77">
        <v>407.97</v>
      </c>
      <c r="L14" s="77">
        <v>374.72</v>
      </c>
      <c r="M14" s="77">
        <v>408.48900000000003</v>
      </c>
      <c r="N14" s="77">
        <v>443.55549999999999</v>
      </c>
      <c r="O14" s="77">
        <v>473.80130000000003</v>
      </c>
      <c r="P14" s="77">
        <v>542.84289999999999</v>
      </c>
      <c r="Q14" s="77">
        <v>577.38700000000006</v>
      </c>
      <c r="R14" s="77">
        <v>555.42060000000004</v>
      </c>
      <c r="S14" s="77">
        <v>474.80650000000003</v>
      </c>
      <c r="T14" s="77">
        <v>450.52</v>
      </c>
      <c r="U14" s="77">
        <v>450.96260000000001</v>
      </c>
      <c r="V14" s="77">
        <v>404.87430000000001</v>
      </c>
      <c r="W14" s="77">
        <v>405.89680000000004</v>
      </c>
      <c r="X14" s="77">
        <v>424.61270000000002</v>
      </c>
      <c r="Y14" s="77">
        <v>484.21610000000004</v>
      </c>
      <c r="Z14" s="77">
        <v>508.47290000000004</v>
      </c>
      <c r="AA14" s="77">
        <v>566.0077</v>
      </c>
      <c r="AB14" s="77">
        <v>604.41870000000006</v>
      </c>
      <c r="AC14" s="77">
        <v>655.37070000000006</v>
      </c>
      <c r="AD14" s="77">
        <v>618.11189999999999</v>
      </c>
      <c r="AE14" s="77">
        <v>569.05520000000001</v>
      </c>
      <c r="AF14" s="77">
        <v>490.14610000000005</v>
      </c>
      <c r="AG14" s="77">
        <v>460.92870000000005</v>
      </c>
      <c r="AH14" s="77">
        <v>458.29970000000003</v>
      </c>
      <c r="AI14" s="77">
        <v>451.14420000000001</v>
      </c>
      <c r="AJ14" s="77">
        <v>451.60330000000005</v>
      </c>
      <c r="AK14" s="77">
        <v>482.07420000000002</v>
      </c>
      <c r="AL14" s="77">
        <v>501.99190000000004</v>
      </c>
      <c r="AM14" s="77">
        <v>556.55430000000001</v>
      </c>
      <c r="AN14" s="77">
        <v>594.96030000000007</v>
      </c>
      <c r="AO14" s="77">
        <v>594.53499999999997</v>
      </c>
      <c r="AP14" s="77">
        <v>588.96870000000001</v>
      </c>
      <c r="AQ14" s="77">
        <v>503.9855</v>
      </c>
      <c r="AR14" s="77">
        <v>456.25</v>
      </c>
      <c r="AS14" s="77">
        <v>448.08</v>
      </c>
      <c r="AT14" s="77">
        <v>446.67930000000001</v>
      </c>
      <c r="AU14" s="77">
        <v>430.15320000000003</v>
      </c>
      <c r="AV14" s="77">
        <v>427.79130000000004</v>
      </c>
      <c r="AW14" s="77">
        <v>443.1019</v>
      </c>
      <c r="AX14" s="77">
        <v>463.12</v>
      </c>
      <c r="AY14" s="77">
        <v>498.18</v>
      </c>
      <c r="AZ14" s="77">
        <v>494.85580000000004</v>
      </c>
      <c r="BA14" s="77">
        <v>492.04670000000004</v>
      </c>
      <c r="BB14" s="77">
        <v>491.79450000000003</v>
      </c>
      <c r="BC14" s="77">
        <v>476.92610000000002</v>
      </c>
      <c r="BD14" s="77">
        <v>477.35790000000003</v>
      </c>
      <c r="BE14" s="77">
        <v>480.21900000000005</v>
      </c>
      <c r="BF14" s="77">
        <v>476.57499999999999</v>
      </c>
      <c r="BG14" s="77">
        <v>471.62290000000002</v>
      </c>
      <c r="BH14" s="77">
        <v>479.15230000000003</v>
      </c>
      <c r="BI14" s="77">
        <v>498.96550000000002</v>
      </c>
      <c r="BJ14" s="77">
        <v>523.13350000000003</v>
      </c>
      <c r="BK14" s="77">
        <v>546.35430000000008</v>
      </c>
      <c r="BL14" s="77">
        <v>558.99450000000002</v>
      </c>
      <c r="BM14" s="77">
        <v>587.93770000000006</v>
      </c>
      <c r="BN14" s="77">
        <v>597.59130000000005</v>
      </c>
      <c r="BO14" s="77">
        <v>514.99840000000006</v>
      </c>
      <c r="BP14" s="77">
        <v>488.8648</v>
      </c>
      <c r="BQ14" s="77">
        <v>491.06710000000004</v>
      </c>
      <c r="BR14" s="80">
        <v>498.14600000000002</v>
      </c>
      <c r="BS14" s="42">
        <v>480.87869999999998</v>
      </c>
      <c r="BT14" s="42">
        <v>466.46429999999998</v>
      </c>
      <c r="BU14" s="82">
        <v>500.11130000000003</v>
      </c>
      <c r="BV14" s="42">
        <v>533.66610000000003</v>
      </c>
      <c r="BW14" s="42">
        <v>543.49270000000001</v>
      </c>
      <c r="BX14" s="42">
        <v>544.4461</v>
      </c>
      <c r="BY14" s="42">
        <v>542.45000000000005</v>
      </c>
      <c r="BZ14" s="42">
        <v>538.98389999999995</v>
      </c>
      <c r="CA14" s="42">
        <v>446.37259999999998</v>
      </c>
      <c r="CB14" s="42">
        <v>394.16640000000001</v>
      </c>
      <c r="CC14" s="42">
        <v>404.29939999999999</v>
      </c>
      <c r="CD14" s="42">
        <v>415.15730000000002</v>
      </c>
      <c r="CE14" s="42">
        <v>421.41160000000002</v>
      </c>
      <c r="CF14" s="42">
        <v>473.29629999999997</v>
      </c>
      <c r="CG14" s="42">
        <v>499.339</v>
      </c>
      <c r="CH14" s="42">
        <v>512.49130000000002</v>
      </c>
      <c r="CI14" s="42">
        <v>516.03970000000004</v>
      </c>
      <c r="CJ14" s="42">
        <v>507.32850000000002</v>
      </c>
      <c r="CL14" s="6" t="s">
        <v>13</v>
      </c>
      <c r="CM14" s="160">
        <v>4.55</v>
      </c>
      <c r="CN14" s="158"/>
      <c r="CO14" s="159"/>
    </row>
    <row r="15" spans="1:93">
      <c r="A15" s="6" t="s">
        <v>14</v>
      </c>
      <c r="B15" s="7">
        <v>16.2</v>
      </c>
      <c r="C15" s="160">
        <v>17.91</v>
      </c>
      <c r="D15" s="160">
        <v>17.89</v>
      </c>
      <c r="E15" s="160">
        <v>17.739999999999998</v>
      </c>
      <c r="F15" s="160">
        <v>17.78</v>
      </c>
      <c r="G15" s="77">
        <v>548.7097</v>
      </c>
      <c r="H15" s="77">
        <v>529.82140000000004</v>
      </c>
      <c r="I15" s="77">
        <v>542.09680000000003</v>
      </c>
      <c r="J15" s="77">
        <v>553.9</v>
      </c>
      <c r="K15" s="77">
        <v>526.03230000000008</v>
      </c>
      <c r="L15" s="77">
        <v>481.4667</v>
      </c>
      <c r="M15" s="77">
        <v>484.25810000000001</v>
      </c>
      <c r="N15" s="77">
        <v>544.38710000000003</v>
      </c>
      <c r="O15" s="77">
        <v>568.79999999999995</v>
      </c>
      <c r="P15" s="77">
        <v>568.51610000000005</v>
      </c>
      <c r="Q15" s="77">
        <v>566.36670000000004</v>
      </c>
      <c r="R15" s="77">
        <v>567.35480000000007</v>
      </c>
      <c r="S15" s="77">
        <v>562.06450000000007</v>
      </c>
      <c r="T15" s="77">
        <v>538.58620000000008</v>
      </c>
      <c r="U15" s="77">
        <v>562.51610000000005</v>
      </c>
      <c r="V15" s="77">
        <v>558.5</v>
      </c>
      <c r="W15" s="77">
        <v>552.45159999999998</v>
      </c>
      <c r="X15" s="77">
        <v>544.53330000000005</v>
      </c>
      <c r="Y15" s="77">
        <v>562.96770000000004</v>
      </c>
      <c r="Z15" s="77">
        <v>568.09680000000003</v>
      </c>
      <c r="AA15" s="77">
        <v>569.4</v>
      </c>
      <c r="AB15" s="77">
        <v>565.32260000000008</v>
      </c>
      <c r="AC15" s="77">
        <v>574.96670000000006</v>
      </c>
      <c r="AD15" s="77">
        <v>601.96770000000004</v>
      </c>
      <c r="AE15" s="77">
        <v>610.51610000000005</v>
      </c>
      <c r="AF15" s="77">
        <v>590</v>
      </c>
      <c r="AG15" s="77">
        <v>586.67740000000003</v>
      </c>
      <c r="AH15" s="77">
        <v>601.03330000000005</v>
      </c>
      <c r="AI15" s="77">
        <v>587.64520000000005</v>
      </c>
      <c r="AJ15" s="77">
        <v>575.26670000000001</v>
      </c>
      <c r="AK15" s="77">
        <v>562.7097</v>
      </c>
      <c r="AL15" s="77">
        <v>553</v>
      </c>
      <c r="AM15" s="77">
        <v>558.86670000000004</v>
      </c>
      <c r="AN15" s="77">
        <v>559.83870000000002</v>
      </c>
      <c r="AO15" s="77">
        <v>587.53330000000005</v>
      </c>
      <c r="AP15" s="77">
        <v>608.51610000000005</v>
      </c>
      <c r="AQ15" s="77">
        <v>612.22580000000005</v>
      </c>
      <c r="AR15" s="77">
        <v>584.5</v>
      </c>
      <c r="AS15" s="77">
        <v>592.93550000000005</v>
      </c>
      <c r="AT15" s="77">
        <v>598.20000000000005</v>
      </c>
      <c r="AU15" s="77">
        <v>570.48390000000006</v>
      </c>
      <c r="AV15" s="77">
        <v>550.29999999999995</v>
      </c>
      <c r="AW15" s="77">
        <v>547.83870000000002</v>
      </c>
      <c r="AX15" s="77">
        <v>556.48390000000006</v>
      </c>
      <c r="AY15" s="77">
        <v>570.13330000000008</v>
      </c>
      <c r="AZ15" s="77">
        <v>580.22580000000005</v>
      </c>
      <c r="BA15" s="77">
        <v>603.5</v>
      </c>
      <c r="BB15" s="77">
        <v>610.51610000000005</v>
      </c>
      <c r="BC15" s="77">
        <v>597.54840000000002</v>
      </c>
      <c r="BD15" s="77">
        <v>581.46429999999998</v>
      </c>
      <c r="BE15" s="77">
        <v>595.93550000000005</v>
      </c>
      <c r="BF15" s="77">
        <v>623.5</v>
      </c>
      <c r="BG15" s="77">
        <v>627.12900000000002</v>
      </c>
      <c r="BH15" s="77">
        <v>607.43330000000003</v>
      </c>
      <c r="BI15" s="77">
        <v>592.25810000000001</v>
      </c>
      <c r="BJ15" s="77">
        <v>588.77420000000006</v>
      </c>
      <c r="BK15" s="77">
        <v>604.20000000000005</v>
      </c>
      <c r="BL15" s="77">
        <v>625.61290000000008</v>
      </c>
      <c r="BM15" s="77">
        <v>635.20000000000005</v>
      </c>
      <c r="BN15" s="77">
        <v>645.25810000000001</v>
      </c>
      <c r="BO15" s="77">
        <v>639.12900000000002</v>
      </c>
      <c r="BP15" s="77">
        <v>633.2414</v>
      </c>
      <c r="BQ15" s="77">
        <v>625.06450000000007</v>
      </c>
      <c r="BR15" s="80">
        <v>629.6</v>
      </c>
      <c r="BS15" s="42">
        <v>611.22580000000005</v>
      </c>
      <c r="BT15" s="42">
        <v>581.79999999999995</v>
      </c>
      <c r="BU15" s="82">
        <v>581.03229999999996</v>
      </c>
      <c r="BV15" s="42">
        <v>598.90319999999997</v>
      </c>
      <c r="BW15" s="42">
        <v>620.36670000000004</v>
      </c>
      <c r="BX15" s="42">
        <v>632.32259999999997</v>
      </c>
      <c r="BY15" s="42">
        <v>638.16669999999999</v>
      </c>
      <c r="BZ15" s="42">
        <v>630</v>
      </c>
      <c r="CA15" s="42">
        <v>602.16129999999998</v>
      </c>
      <c r="CB15" s="42">
        <v>556.96429999999998</v>
      </c>
      <c r="CC15" s="42">
        <v>578.16129999999998</v>
      </c>
      <c r="CD15" s="42">
        <v>620.43330000000003</v>
      </c>
      <c r="CE15" s="42">
        <v>619.67740000000003</v>
      </c>
      <c r="CF15" s="42">
        <v>611.5</v>
      </c>
      <c r="CG15" s="42">
        <v>636.06449999999995</v>
      </c>
      <c r="CH15" s="42">
        <v>652.67740000000003</v>
      </c>
      <c r="CI15" s="42">
        <v>655.26670000000001</v>
      </c>
      <c r="CJ15" s="42">
        <v>638.875</v>
      </c>
      <c r="CL15" s="6" t="s">
        <v>14</v>
      </c>
      <c r="CM15" s="160">
        <v>17.78</v>
      </c>
      <c r="CN15" s="158"/>
      <c r="CO15" s="159"/>
    </row>
    <row r="16" spans="1:93">
      <c r="A16" s="6" t="s">
        <v>22</v>
      </c>
      <c r="B16" s="7"/>
      <c r="C16" s="160"/>
      <c r="D16" s="160"/>
      <c r="E16" s="160">
        <v>0.43</v>
      </c>
      <c r="F16" s="160">
        <v>0.54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80"/>
      <c r="BS16" s="42"/>
      <c r="BT16" s="42"/>
      <c r="BU16" s="82"/>
      <c r="BV16" s="42"/>
      <c r="BW16" s="42"/>
      <c r="BX16" s="42"/>
      <c r="BY16" s="42"/>
      <c r="BZ16" s="42"/>
      <c r="CA16" s="42">
        <v>481.93549999999999</v>
      </c>
      <c r="CB16" s="42">
        <v>456.67860000000002</v>
      </c>
      <c r="CC16" s="42">
        <v>490.83870000000002</v>
      </c>
      <c r="CD16" s="42">
        <v>483.66669999999999</v>
      </c>
      <c r="CE16" s="42">
        <v>482.54840000000002</v>
      </c>
      <c r="CF16" s="42">
        <v>479.76670000000001</v>
      </c>
      <c r="CG16" s="42">
        <v>481.83870000000002</v>
      </c>
      <c r="CH16" s="42">
        <v>487.38709999999998</v>
      </c>
      <c r="CI16" s="42">
        <v>505.8</v>
      </c>
      <c r="CJ16" s="42">
        <v>548.83870000000002</v>
      </c>
      <c r="CL16" s="6" t="s">
        <v>22</v>
      </c>
      <c r="CM16" s="160">
        <v>0.54</v>
      </c>
      <c r="CN16" s="158"/>
      <c r="CO16" s="159"/>
    </row>
    <row r="17" spans="1:93">
      <c r="A17" s="6" t="s">
        <v>15</v>
      </c>
      <c r="B17" s="7">
        <v>2.14</v>
      </c>
      <c r="C17" s="7">
        <v>2.3199999999999998</v>
      </c>
      <c r="D17" s="7">
        <v>2.3199999999999998</v>
      </c>
      <c r="E17" s="7">
        <v>2.19</v>
      </c>
      <c r="F17" s="7">
        <v>2.29</v>
      </c>
      <c r="G17" s="77">
        <v>370.60580000000004</v>
      </c>
      <c r="H17" s="77">
        <v>355.38040000000001</v>
      </c>
      <c r="I17" s="77">
        <v>368.78680000000003</v>
      </c>
      <c r="J17" s="77">
        <v>379.57400000000001</v>
      </c>
      <c r="K17" s="77">
        <v>394.93740000000003</v>
      </c>
      <c r="L17" s="77">
        <v>403.94670000000002</v>
      </c>
      <c r="M17" s="77">
        <v>393.98420000000004</v>
      </c>
      <c r="N17" s="77">
        <v>388.34550000000002</v>
      </c>
      <c r="O17" s="77">
        <v>417.87400000000002</v>
      </c>
      <c r="P17" s="77">
        <v>424.41419999999999</v>
      </c>
      <c r="Q17" s="77">
        <v>431.26800000000003</v>
      </c>
      <c r="R17" s="77">
        <v>416.50030000000004</v>
      </c>
      <c r="S17" s="77">
        <v>421.02870000000001</v>
      </c>
      <c r="T17" s="77">
        <v>426.67099999999999</v>
      </c>
      <c r="U17" s="77">
        <v>448.74160000000001</v>
      </c>
      <c r="V17" s="77">
        <v>462.928</v>
      </c>
      <c r="W17" s="77">
        <v>485.03</v>
      </c>
      <c r="X17" s="77">
        <v>483.98900000000003</v>
      </c>
      <c r="Y17" s="77">
        <v>481.07810000000001</v>
      </c>
      <c r="Z17" s="77">
        <v>471.64580000000001</v>
      </c>
      <c r="AA17" s="77">
        <v>445.17130000000003</v>
      </c>
      <c r="AB17" s="77">
        <v>430.50870000000003</v>
      </c>
      <c r="AC17" s="77">
        <v>423.08100000000002</v>
      </c>
      <c r="AD17" s="77">
        <v>430.23160000000001</v>
      </c>
      <c r="AE17" s="77">
        <v>428.91030000000001</v>
      </c>
      <c r="AF17" s="77">
        <v>445.59110000000004</v>
      </c>
      <c r="AG17" s="77">
        <v>473.87610000000001</v>
      </c>
      <c r="AH17" s="77">
        <v>501.16800000000001</v>
      </c>
      <c r="AI17" s="77">
        <v>498.03810000000004</v>
      </c>
      <c r="AJ17" s="77">
        <v>491.78930000000003</v>
      </c>
      <c r="AK17" s="77">
        <v>466.50870000000003</v>
      </c>
      <c r="AL17" s="77">
        <v>438.14770000000004</v>
      </c>
      <c r="AM17" s="77">
        <v>427.68030000000005</v>
      </c>
      <c r="AN17" s="77">
        <v>432.06130000000002</v>
      </c>
      <c r="AO17" s="77">
        <v>441.84200000000004</v>
      </c>
      <c r="AP17" s="77">
        <v>447.79230000000001</v>
      </c>
      <c r="AQ17" s="77">
        <v>458.9803</v>
      </c>
      <c r="AR17" s="77">
        <v>455.57249999999999</v>
      </c>
      <c r="AS17" s="77">
        <v>490.93680000000001</v>
      </c>
      <c r="AT17" s="77">
        <v>511.02800000000002</v>
      </c>
      <c r="AU17" s="77">
        <v>503.38840000000005</v>
      </c>
      <c r="AV17" s="77">
        <v>459.64530000000002</v>
      </c>
      <c r="AW17" s="77">
        <v>438.02230000000003</v>
      </c>
      <c r="AX17" s="77">
        <v>442.59190000000001</v>
      </c>
      <c r="AY17" s="77">
        <v>444.95699999999999</v>
      </c>
      <c r="AZ17" s="77">
        <v>451.55190000000005</v>
      </c>
      <c r="BA17" s="77">
        <v>453.85730000000001</v>
      </c>
      <c r="BB17" s="77">
        <v>446.57480000000004</v>
      </c>
      <c r="BC17" s="77">
        <v>448.55450000000002</v>
      </c>
      <c r="BD17" s="77">
        <v>457.94640000000004</v>
      </c>
      <c r="BE17" s="77">
        <v>494.83390000000003</v>
      </c>
      <c r="BF17" s="77">
        <v>537.92230000000006</v>
      </c>
      <c r="BG17" s="77">
        <v>556.72940000000006</v>
      </c>
      <c r="BH17" s="77">
        <v>538.03570000000002</v>
      </c>
      <c r="BI17" s="77">
        <v>516.30320000000006</v>
      </c>
      <c r="BJ17" s="77">
        <v>495.67900000000003</v>
      </c>
      <c r="BK17" s="77">
        <v>510.76870000000002</v>
      </c>
      <c r="BL17" s="77">
        <v>524.1123</v>
      </c>
      <c r="BM17" s="77">
        <v>518.58730000000003</v>
      </c>
      <c r="BN17" s="77">
        <v>501.5797</v>
      </c>
      <c r="BO17" s="77">
        <v>487.03550000000001</v>
      </c>
      <c r="BP17" s="77">
        <v>485.41660000000002</v>
      </c>
      <c r="BQ17" s="77">
        <v>547.95420000000001</v>
      </c>
      <c r="BR17" s="80">
        <v>585.33870000000002</v>
      </c>
      <c r="BS17" s="42">
        <v>567.2681</v>
      </c>
      <c r="BT17" s="42">
        <v>565.82669999999996</v>
      </c>
      <c r="BU17" s="82">
        <v>575.01160000000004</v>
      </c>
      <c r="BV17" s="42">
        <v>560.1884</v>
      </c>
      <c r="BW17" s="42">
        <v>556.64229999999998</v>
      </c>
      <c r="BX17" s="42">
        <v>547.08550000000002</v>
      </c>
      <c r="BY17" s="42">
        <v>512.76750000000004</v>
      </c>
      <c r="BZ17" s="42">
        <v>490.11130000000003</v>
      </c>
      <c r="CA17" s="42">
        <v>468.99520000000001</v>
      </c>
      <c r="CB17" s="42">
        <v>466.78109999999998</v>
      </c>
      <c r="CC17" s="42">
        <v>494.75650000000002</v>
      </c>
      <c r="CD17" s="42">
        <v>503.88900000000001</v>
      </c>
      <c r="CE17" s="42">
        <v>512.55939999999998</v>
      </c>
      <c r="CF17" s="42">
        <v>533.197</v>
      </c>
      <c r="CG17" s="42">
        <v>547.60350000000005</v>
      </c>
      <c r="CH17" s="42">
        <v>541.32579999999996</v>
      </c>
      <c r="CI17" s="42">
        <v>530.14729999999997</v>
      </c>
      <c r="CJ17" s="42">
        <v>511.44299999999998</v>
      </c>
      <c r="CL17" s="6" t="s">
        <v>15</v>
      </c>
      <c r="CM17" s="7">
        <v>2.29</v>
      </c>
      <c r="CN17" s="158"/>
      <c r="CO17" s="159"/>
    </row>
    <row r="18" spans="1:93">
      <c r="A18" s="6" t="s">
        <v>16</v>
      </c>
      <c r="B18" s="7">
        <v>0.86</v>
      </c>
      <c r="C18" s="7">
        <v>1.28</v>
      </c>
      <c r="D18" s="7">
        <v>1.28</v>
      </c>
      <c r="E18" s="7">
        <v>1.28</v>
      </c>
      <c r="F18" s="7">
        <v>1.33</v>
      </c>
      <c r="G18" s="77">
        <v>467.80650000000003</v>
      </c>
      <c r="H18" s="77">
        <v>466.5</v>
      </c>
      <c r="I18" s="77">
        <v>464.87100000000004</v>
      </c>
      <c r="J18" s="77">
        <v>468.26670000000001</v>
      </c>
      <c r="K18" s="77">
        <v>464.22580000000005</v>
      </c>
      <c r="L18" s="77">
        <v>464</v>
      </c>
      <c r="M18" s="77">
        <v>462.12900000000002</v>
      </c>
      <c r="N18" s="77">
        <v>460.32260000000002</v>
      </c>
      <c r="O18" s="77">
        <v>459.4667</v>
      </c>
      <c r="P18" s="77">
        <v>459.90320000000003</v>
      </c>
      <c r="Q18" s="77">
        <v>459.7</v>
      </c>
      <c r="R18" s="77">
        <v>463.25810000000001</v>
      </c>
      <c r="S18" s="77">
        <v>463.83870000000002</v>
      </c>
      <c r="T18" s="77">
        <v>463.41380000000004</v>
      </c>
      <c r="U18" s="77">
        <v>467.67740000000003</v>
      </c>
      <c r="V18" s="77">
        <v>467.7</v>
      </c>
      <c r="W18" s="77">
        <v>467.2903</v>
      </c>
      <c r="X18" s="77">
        <v>465.0333</v>
      </c>
      <c r="Y18" s="77">
        <v>465.35480000000001</v>
      </c>
      <c r="Z18" s="77">
        <v>463.96770000000004</v>
      </c>
      <c r="AA18" s="77">
        <v>463</v>
      </c>
      <c r="AB18" s="77">
        <v>464.06450000000001</v>
      </c>
      <c r="AC18" s="77">
        <v>493.63330000000002</v>
      </c>
      <c r="AD18" s="77">
        <v>490.4194</v>
      </c>
      <c r="AE18" s="77">
        <v>509.48390000000001</v>
      </c>
      <c r="AF18" s="77">
        <v>504.96430000000004</v>
      </c>
      <c r="AG18" s="77">
        <v>504.48390000000001</v>
      </c>
      <c r="AH18" s="77">
        <v>506.5</v>
      </c>
      <c r="AI18" s="77">
        <v>496.35480000000001</v>
      </c>
      <c r="AJ18" s="77">
        <v>498.0333</v>
      </c>
      <c r="AK18" s="77">
        <v>492.54840000000002</v>
      </c>
      <c r="AL18" s="77">
        <v>488.06450000000001</v>
      </c>
      <c r="AM18" s="77">
        <v>496.9667</v>
      </c>
      <c r="AN18" s="77">
        <v>496.93550000000005</v>
      </c>
      <c r="AO18" s="77">
        <v>505.9667</v>
      </c>
      <c r="AP18" s="77">
        <v>513.2903</v>
      </c>
      <c r="AQ18" s="77">
        <v>503.48390000000001</v>
      </c>
      <c r="AR18" s="77">
        <v>500</v>
      </c>
      <c r="AS18" s="77">
        <v>510.2903</v>
      </c>
      <c r="AT18" s="77">
        <v>512.56669999999997</v>
      </c>
      <c r="AU18" s="77">
        <v>494.51610000000005</v>
      </c>
      <c r="AV18" s="77">
        <v>496.43330000000003</v>
      </c>
      <c r="AW18" s="77">
        <v>481.32260000000002</v>
      </c>
      <c r="AX18" s="77">
        <v>491</v>
      </c>
      <c r="AY18" s="77">
        <v>479.9667</v>
      </c>
      <c r="AZ18" s="77">
        <v>505.09680000000003</v>
      </c>
      <c r="BA18" s="77">
        <v>502.23330000000004</v>
      </c>
      <c r="BB18" s="77">
        <v>502.38710000000003</v>
      </c>
      <c r="BC18" s="77">
        <v>510.61290000000002</v>
      </c>
      <c r="BD18" s="77">
        <v>503.03570000000002</v>
      </c>
      <c r="BE18" s="77">
        <v>511.38710000000003</v>
      </c>
      <c r="BF18" s="77">
        <v>516.1</v>
      </c>
      <c r="BG18" s="77">
        <v>501.96770000000004</v>
      </c>
      <c r="BH18" s="77">
        <v>507.76670000000001</v>
      </c>
      <c r="BI18" s="77">
        <v>494.87100000000004</v>
      </c>
      <c r="BJ18" s="77">
        <v>495.5806</v>
      </c>
      <c r="BK18" s="77">
        <v>519.63330000000008</v>
      </c>
      <c r="BL18" s="77">
        <v>516.7097</v>
      </c>
      <c r="BM18" s="77">
        <v>526.06669999999997</v>
      </c>
      <c r="BN18" s="77">
        <v>535.61290000000008</v>
      </c>
      <c r="BO18" s="77">
        <v>522.64520000000005</v>
      </c>
      <c r="BP18" s="77">
        <v>526.10340000000008</v>
      </c>
      <c r="BQ18" s="77">
        <v>532.35480000000007</v>
      </c>
      <c r="BR18" s="80">
        <v>538.9</v>
      </c>
      <c r="BS18" s="42">
        <v>526.25810000000001</v>
      </c>
      <c r="BT18" s="42">
        <v>528</v>
      </c>
      <c r="BU18" s="82">
        <v>511.67739999999998</v>
      </c>
      <c r="BV18" s="42">
        <v>519.90319999999997</v>
      </c>
      <c r="BW18" s="42">
        <v>523.9</v>
      </c>
      <c r="BX18" s="42">
        <v>527.67740000000003</v>
      </c>
      <c r="BY18" s="42">
        <v>538.5</v>
      </c>
      <c r="BZ18" s="42">
        <v>537.06449999999995</v>
      </c>
      <c r="CA18" s="42">
        <v>540.61289999999997</v>
      </c>
      <c r="CB18" s="42">
        <v>529.28570000000002</v>
      </c>
      <c r="CC18" s="42">
        <v>538.80650000000003</v>
      </c>
      <c r="CD18" s="42">
        <v>533.13329999999996</v>
      </c>
      <c r="CE18" s="42">
        <v>522.4194</v>
      </c>
      <c r="CF18" s="42">
        <v>516.96669999999995</v>
      </c>
      <c r="CG18" s="42">
        <v>513.45159999999998</v>
      </c>
      <c r="CH18" s="42">
        <v>523.12900000000002</v>
      </c>
      <c r="CI18" s="42">
        <v>532.13329999999996</v>
      </c>
      <c r="CJ18" s="42">
        <v>514.80650000000003</v>
      </c>
      <c r="CL18" s="6" t="s">
        <v>16</v>
      </c>
      <c r="CM18" s="7">
        <v>1.33</v>
      </c>
      <c r="CN18" s="158"/>
      <c r="CO18" s="159"/>
    </row>
    <row r="19" spans="1:93">
      <c r="A19" s="6" t="s">
        <v>17</v>
      </c>
      <c r="B19" s="7">
        <v>0.14000000000000001</v>
      </c>
      <c r="C19" s="7">
        <v>0.17</v>
      </c>
      <c r="D19" s="7">
        <v>0.17</v>
      </c>
      <c r="E19" s="7">
        <v>0.12</v>
      </c>
      <c r="F19" s="7">
        <v>0.12</v>
      </c>
      <c r="G19" s="77">
        <v>312.24830000000003</v>
      </c>
      <c r="H19" s="77">
        <v>303.15600000000001</v>
      </c>
      <c r="I19" s="77">
        <v>327.26190000000003</v>
      </c>
      <c r="J19" s="77">
        <v>339.36360000000002</v>
      </c>
      <c r="K19" s="77">
        <v>311.64940000000001</v>
      </c>
      <c r="L19" s="77">
        <v>302.42680000000001</v>
      </c>
      <c r="M19" s="77">
        <v>293.91660000000002</v>
      </c>
      <c r="N19" s="77">
        <v>292.93360000000001</v>
      </c>
      <c r="O19" s="77">
        <v>315.17320000000001</v>
      </c>
      <c r="P19" s="77">
        <v>301.7962</v>
      </c>
      <c r="Q19" s="77">
        <v>322.71940000000001</v>
      </c>
      <c r="R19" s="77">
        <v>381.83140000000003</v>
      </c>
      <c r="S19" s="77">
        <v>370.97140000000002</v>
      </c>
      <c r="T19" s="77">
        <v>346.21610000000004</v>
      </c>
      <c r="U19" s="77">
        <v>368.78210000000001</v>
      </c>
      <c r="V19" s="77">
        <v>356.78500000000003</v>
      </c>
      <c r="W19" s="77">
        <v>316.25060000000002</v>
      </c>
      <c r="X19" s="77">
        <v>304.8646</v>
      </c>
      <c r="Y19" s="77">
        <v>319.74900000000002</v>
      </c>
      <c r="Z19" s="77">
        <v>333.84680000000003</v>
      </c>
      <c r="AA19" s="77">
        <v>325.41040000000004</v>
      </c>
      <c r="AB19" s="77">
        <v>307.74270000000001</v>
      </c>
      <c r="AC19" s="77">
        <v>294.51150000000001</v>
      </c>
      <c r="AD19" s="77">
        <v>274.59350000000001</v>
      </c>
      <c r="AE19" s="77">
        <v>303.29000000000002</v>
      </c>
      <c r="AF19" s="77">
        <v>321.37310000000002</v>
      </c>
      <c r="AG19" s="77">
        <v>322.75740000000002</v>
      </c>
      <c r="AH19" s="77">
        <v>330.4468</v>
      </c>
      <c r="AI19" s="77">
        <v>334.9778</v>
      </c>
      <c r="AJ19" s="77">
        <v>327.24029999999999</v>
      </c>
      <c r="AK19" s="77">
        <v>320.0378</v>
      </c>
      <c r="AL19" s="77">
        <v>320.41570000000002</v>
      </c>
      <c r="AM19" s="77">
        <v>321.40249999999997</v>
      </c>
      <c r="AN19" s="77">
        <v>330.23900000000003</v>
      </c>
      <c r="AO19" s="77">
        <v>328.86180000000002</v>
      </c>
      <c r="AP19" s="77">
        <v>411.3107</v>
      </c>
      <c r="AQ19" s="77">
        <v>422.38320000000004</v>
      </c>
      <c r="AR19" s="77">
        <v>382.07010000000002</v>
      </c>
      <c r="AS19" s="77">
        <v>401.89940000000001</v>
      </c>
      <c r="AT19" s="77">
        <v>373.0351</v>
      </c>
      <c r="AU19" s="77">
        <v>340.1968</v>
      </c>
      <c r="AV19" s="77">
        <v>321.71520000000004</v>
      </c>
      <c r="AW19" s="77">
        <v>316.49420000000003</v>
      </c>
      <c r="AX19" s="77">
        <v>319.4076</v>
      </c>
      <c r="AY19" s="77">
        <v>336.32510000000002</v>
      </c>
      <c r="AZ19" s="77">
        <v>331.05150000000003</v>
      </c>
      <c r="BA19" s="77">
        <v>327.75409999999999</v>
      </c>
      <c r="BB19" s="77">
        <v>394.12490000000003</v>
      </c>
      <c r="BC19" s="77">
        <v>421.69589999999999</v>
      </c>
      <c r="BD19" s="77">
        <v>358.3184</v>
      </c>
      <c r="BE19" s="77">
        <v>391.42930000000001</v>
      </c>
      <c r="BF19" s="77">
        <v>415.53800000000001</v>
      </c>
      <c r="BG19" s="77">
        <v>410.3655</v>
      </c>
      <c r="BH19" s="77">
        <v>392.54400000000004</v>
      </c>
      <c r="BI19" s="77">
        <v>393.87710000000004</v>
      </c>
      <c r="BJ19" s="77">
        <v>365.04500000000002</v>
      </c>
      <c r="BK19" s="77">
        <v>376.56200000000001</v>
      </c>
      <c r="BL19" s="77">
        <v>345.9511</v>
      </c>
      <c r="BM19" s="77">
        <v>368.36400000000003</v>
      </c>
      <c r="BN19" s="77">
        <v>448.3956</v>
      </c>
      <c r="BO19" s="77">
        <v>423.76780000000002</v>
      </c>
      <c r="BP19" s="77">
        <v>420.52450000000005</v>
      </c>
      <c r="BQ19" s="77">
        <v>413.05190000000005</v>
      </c>
      <c r="BR19" s="80">
        <v>417.4828</v>
      </c>
      <c r="BS19" s="42">
        <v>394.05919999999998</v>
      </c>
      <c r="BT19" s="42">
        <v>379.20780000000002</v>
      </c>
      <c r="BU19" s="82">
        <v>376.88080000000002</v>
      </c>
      <c r="BV19" s="42">
        <v>388.25389999999999</v>
      </c>
      <c r="BW19" s="42">
        <v>378.41289999999998</v>
      </c>
      <c r="BX19" s="42">
        <v>382.8399</v>
      </c>
      <c r="BY19" s="42">
        <v>392.50920000000002</v>
      </c>
      <c r="BZ19" s="42">
        <v>411.1223</v>
      </c>
      <c r="CA19" s="42">
        <v>366.45850000000002</v>
      </c>
      <c r="CB19" s="42">
        <v>358.92930000000001</v>
      </c>
      <c r="CC19" s="42">
        <v>362.50799999999998</v>
      </c>
      <c r="CD19" s="42">
        <v>373.70080000000002</v>
      </c>
      <c r="CE19" s="42">
        <v>365.94290000000001</v>
      </c>
      <c r="CF19" s="42">
        <v>353.76089999999999</v>
      </c>
      <c r="CG19" s="42">
        <v>355.9255</v>
      </c>
      <c r="CH19" s="42">
        <v>368.29070000000002</v>
      </c>
      <c r="CI19" s="42">
        <v>362.92540000000002</v>
      </c>
      <c r="CJ19" s="42">
        <v>356.02280000000002</v>
      </c>
      <c r="CL19" s="6" t="s">
        <v>17</v>
      </c>
      <c r="CM19" s="7">
        <v>0.12</v>
      </c>
      <c r="CN19" s="158"/>
      <c r="CO19" s="159"/>
    </row>
    <row r="20" spans="1:93">
      <c r="A20" s="6" t="s">
        <v>4</v>
      </c>
      <c r="B20" s="7">
        <v>13.15</v>
      </c>
      <c r="C20" s="7">
        <v>7.52</v>
      </c>
      <c r="D20" s="7">
        <v>7.51</v>
      </c>
      <c r="E20" s="7">
        <v>7.47</v>
      </c>
      <c r="F20" s="7">
        <v>7.34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>
        <v>180.78730000000002</v>
      </c>
      <c r="S20" s="77">
        <v>175.00050000000002</v>
      </c>
      <c r="T20" s="77">
        <v>174.36490000000001</v>
      </c>
      <c r="U20" s="77">
        <v>178.2978</v>
      </c>
      <c r="V20" s="77">
        <v>184.27380000000002</v>
      </c>
      <c r="W20" s="77">
        <v>218.8219</v>
      </c>
      <c r="X20" s="77">
        <v>191.7851</v>
      </c>
      <c r="Y20" s="77">
        <v>182.90890000000002</v>
      </c>
      <c r="Z20" s="77">
        <v>194.37010000000001</v>
      </c>
      <c r="AA20" s="77">
        <v>187.381</v>
      </c>
      <c r="AB20" s="77">
        <v>188.59700000000001</v>
      </c>
      <c r="AC20" s="77">
        <v>185.37130000000002</v>
      </c>
      <c r="AD20" s="77">
        <v>199.2604</v>
      </c>
      <c r="AE20" s="77">
        <v>179.25890000000001</v>
      </c>
      <c r="AF20" s="77">
        <v>189.97220000000002</v>
      </c>
      <c r="AG20" s="77">
        <v>189.1859</v>
      </c>
      <c r="AH20" s="77">
        <v>185.60070000000002</v>
      </c>
      <c r="AI20" s="77">
        <v>170.5591</v>
      </c>
      <c r="AJ20" s="77">
        <v>181.42700000000002</v>
      </c>
      <c r="AK20" s="77">
        <v>188.82749999999999</v>
      </c>
      <c r="AL20" s="77">
        <v>195.31190000000001</v>
      </c>
      <c r="AM20" s="77">
        <v>200.053</v>
      </c>
      <c r="AN20" s="77">
        <v>182.92750000000001</v>
      </c>
      <c r="AO20" s="77">
        <v>165.6276</v>
      </c>
      <c r="AP20" s="77">
        <v>165.4819</v>
      </c>
      <c r="AQ20" s="77">
        <v>168.7355</v>
      </c>
      <c r="AR20" s="77">
        <v>169.8228</v>
      </c>
      <c r="AS20" s="77">
        <v>175.16249999999999</v>
      </c>
      <c r="AT20" s="77">
        <v>181.77809999999999</v>
      </c>
      <c r="AU20" s="77">
        <v>188.52930000000001</v>
      </c>
      <c r="AV20" s="77">
        <v>201.87310000000002</v>
      </c>
      <c r="AW20" s="77">
        <v>210.97410000000002</v>
      </c>
      <c r="AX20" s="77">
        <v>212.76760000000002</v>
      </c>
      <c r="AY20" s="77">
        <v>208.8237</v>
      </c>
      <c r="AZ20" s="77">
        <v>182.8417</v>
      </c>
      <c r="BA20" s="77">
        <v>185.6808</v>
      </c>
      <c r="BB20" s="77">
        <v>194.03320000000002</v>
      </c>
      <c r="BC20" s="77">
        <v>182.34450000000001</v>
      </c>
      <c r="BD20" s="77">
        <v>254.14700000000002</v>
      </c>
      <c r="BE20" s="77">
        <v>236.61110000000002</v>
      </c>
      <c r="BF20" s="77">
        <v>244.23100000000002</v>
      </c>
      <c r="BG20" s="77">
        <v>246.50300000000001</v>
      </c>
      <c r="BH20" s="77">
        <v>246.64360000000002</v>
      </c>
      <c r="BI20" s="77">
        <v>252.92620000000002</v>
      </c>
      <c r="BJ20" s="77">
        <v>243.76430000000002</v>
      </c>
      <c r="BK20" s="77">
        <v>226.66850000000002</v>
      </c>
      <c r="BL20" s="77">
        <v>225.41</v>
      </c>
      <c r="BM20" s="77">
        <v>226.15720000000002</v>
      </c>
      <c r="BN20" s="77">
        <v>230.9838</v>
      </c>
      <c r="BO20" s="77">
        <v>236.71950000000001</v>
      </c>
      <c r="BP20" s="77">
        <v>234.4435</v>
      </c>
      <c r="BQ20" s="77">
        <v>238.72320000000002</v>
      </c>
      <c r="BR20" s="80">
        <v>221.3322</v>
      </c>
      <c r="BS20" s="42">
        <v>233.97839999999999</v>
      </c>
      <c r="BT20" s="42">
        <v>241.11750000000001</v>
      </c>
      <c r="BU20" s="82">
        <v>239.0446</v>
      </c>
      <c r="BV20" s="42">
        <v>233.45599999999999</v>
      </c>
      <c r="BW20" s="42">
        <v>225.85249999999999</v>
      </c>
      <c r="BX20" s="42">
        <v>241.8305</v>
      </c>
      <c r="BY20" s="42">
        <v>229.75489999999999</v>
      </c>
      <c r="BZ20" s="42">
        <v>235.57560000000001</v>
      </c>
      <c r="CA20" s="42">
        <v>242.53980000000001</v>
      </c>
      <c r="CB20" s="42">
        <v>243.06020000000001</v>
      </c>
      <c r="CC20" s="42">
        <v>239.0772</v>
      </c>
      <c r="CD20" s="42">
        <v>247.81649999999999</v>
      </c>
      <c r="CE20" s="42">
        <v>246.95849999999999</v>
      </c>
      <c r="CF20" s="42">
        <v>228.87870000000001</v>
      </c>
      <c r="CG20" s="42">
        <v>231.7046</v>
      </c>
      <c r="CH20" s="42">
        <v>242.79140000000001</v>
      </c>
      <c r="CI20" s="42">
        <v>234.63</v>
      </c>
      <c r="CJ20" s="42">
        <v>235.14500000000001</v>
      </c>
      <c r="CL20" s="6" t="s">
        <v>4</v>
      </c>
      <c r="CM20" s="7">
        <v>7.34</v>
      </c>
      <c r="CN20" s="158"/>
      <c r="CO20" s="159"/>
    </row>
    <row r="21" spans="1:93">
      <c r="A21" s="6" t="s">
        <v>18</v>
      </c>
      <c r="B21" s="7">
        <v>0.56000000000000005</v>
      </c>
      <c r="C21" s="7">
        <v>0.94</v>
      </c>
      <c r="D21" s="7">
        <v>0.94</v>
      </c>
      <c r="E21" s="7">
        <v>0.95</v>
      </c>
      <c r="F21" s="7">
        <v>0.97</v>
      </c>
      <c r="G21" s="77">
        <v>319.3168</v>
      </c>
      <c r="H21" s="77">
        <v>342.47720000000004</v>
      </c>
      <c r="I21" s="77">
        <v>367.31700000000001</v>
      </c>
      <c r="J21" s="77">
        <v>378.91380000000004</v>
      </c>
      <c r="K21" s="77">
        <v>395.6266</v>
      </c>
      <c r="L21" s="77">
        <v>393.3963</v>
      </c>
      <c r="M21" s="77">
        <v>389.0145</v>
      </c>
      <c r="N21" s="77">
        <v>355.2758</v>
      </c>
      <c r="O21" s="77">
        <v>324.47290000000004</v>
      </c>
      <c r="P21" s="77">
        <v>308.29669999999999</v>
      </c>
      <c r="Q21" s="77">
        <v>286.7903</v>
      </c>
      <c r="R21" s="77">
        <v>302.73950000000002</v>
      </c>
      <c r="S21" s="77">
        <v>322.14879999999999</v>
      </c>
      <c r="T21" s="77">
        <v>354.60980000000001</v>
      </c>
      <c r="U21" s="77">
        <v>379.21690000000001</v>
      </c>
      <c r="V21" s="77">
        <v>399.49549999999999</v>
      </c>
      <c r="W21" s="77">
        <v>427.09790000000004</v>
      </c>
      <c r="X21" s="77">
        <v>414.4119</v>
      </c>
      <c r="Y21" s="77">
        <v>388.01859999999999</v>
      </c>
      <c r="Z21" s="77">
        <v>352.91970000000003</v>
      </c>
      <c r="AA21" s="77">
        <v>315.7389</v>
      </c>
      <c r="AB21" s="77">
        <v>296.13229999999999</v>
      </c>
      <c r="AC21" s="77">
        <v>279.25920000000002</v>
      </c>
      <c r="AD21" s="77">
        <v>262.93299999999999</v>
      </c>
      <c r="AE21" s="77">
        <v>272.726</v>
      </c>
      <c r="AF21" s="77">
        <v>296.18130000000002</v>
      </c>
      <c r="AG21" s="77">
        <v>312.92110000000002</v>
      </c>
      <c r="AH21" s="77">
        <v>344.44110000000001</v>
      </c>
      <c r="AI21" s="77">
        <v>376.26150000000001</v>
      </c>
      <c r="AJ21" s="77">
        <v>360.8229</v>
      </c>
      <c r="AK21" s="77">
        <v>343.2389</v>
      </c>
      <c r="AL21" s="77">
        <v>335.22130000000004</v>
      </c>
      <c r="AM21" s="77">
        <v>305.54349999999999</v>
      </c>
      <c r="AN21" s="77">
        <v>271.84550000000002</v>
      </c>
      <c r="AO21" s="77">
        <v>264.37830000000002</v>
      </c>
      <c r="AP21" s="77">
        <v>264.94229999999999</v>
      </c>
      <c r="AQ21" s="77">
        <v>284.4049</v>
      </c>
      <c r="AR21" s="77">
        <v>304.68490000000003</v>
      </c>
      <c r="AS21" s="77">
        <v>349.88130000000001</v>
      </c>
      <c r="AT21" s="77">
        <v>391.61720000000003</v>
      </c>
      <c r="AU21" s="77">
        <v>425.07400000000001</v>
      </c>
      <c r="AV21" s="77">
        <v>429.45180000000005</v>
      </c>
      <c r="AW21" s="77">
        <v>416.38920000000002</v>
      </c>
      <c r="AX21" s="77">
        <v>398.83570000000003</v>
      </c>
      <c r="AY21" s="77">
        <v>372.64730000000003</v>
      </c>
      <c r="AZ21" s="77">
        <v>333.2287</v>
      </c>
      <c r="BA21" s="77">
        <v>318.85470000000004</v>
      </c>
      <c r="BB21" s="77">
        <v>343.34190000000001</v>
      </c>
      <c r="BC21" s="77">
        <v>368.15540000000004</v>
      </c>
      <c r="BD21" s="77">
        <v>395.08860000000004</v>
      </c>
      <c r="BE21" s="77">
        <v>423.54540000000003</v>
      </c>
      <c r="BF21" s="77">
        <v>436.2045</v>
      </c>
      <c r="BG21" s="77">
        <v>477.755</v>
      </c>
      <c r="BH21" s="77">
        <v>466.99690000000004</v>
      </c>
      <c r="BI21" s="77">
        <v>441.5197</v>
      </c>
      <c r="BJ21" s="77">
        <v>427.58640000000003</v>
      </c>
      <c r="BK21" s="77">
        <v>376.69310000000002</v>
      </c>
      <c r="BL21" s="77">
        <v>336.3032</v>
      </c>
      <c r="BM21" s="77">
        <v>332.45400000000001</v>
      </c>
      <c r="BN21" s="77">
        <v>370.3399</v>
      </c>
      <c r="BO21" s="77">
        <v>398.10580000000004</v>
      </c>
      <c r="BP21" s="77">
        <v>409.67360000000002</v>
      </c>
      <c r="BQ21" s="77">
        <v>446.41830000000004</v>
      </c>
      <c r="BR21" s="80">
        <v>506.83789999999999</v>
      </c>
      <c r="BS21" s="42">
        <v>531.06669999999997</v>
      </c>
      <c r="BT21" s="42">
        <v>526.92909999999995</v>
      </c>
      <c r="BU21" s="82">
        <v>520.09609999999998</v>
      </c>
      <c r="BV21" s="42">
        <v>494.67970000000003</v>
      </c>
      <c r="BW21" s="42">
        <v>415.71379999999999</v>
      </c>
      <c r="BX21" s="42">
        <v>364.35140000000001</v>
      </c>
      <c r="BY21" s="42">
        <v>370.03050000000002</v>
      </c>
      <c r="BZ21" s="42">
        <v>402.79309999999998</v>
      </c>
      <c r="CA21" s="42">
        <v>431.67</v>
      </c>
      <c r="CB21" s="42">
        <v>490.17579999999998</v>
      </c>
      <c r="CC21" s="42">
        <v>530.21839999999997</v>
      </c>
      <c r="CD21" s="42">
        <v>544.79579999999999</v>
      </c>
      <c r="CE21" s="42">
        <v>558.77700000000004</v>
      </c>
      <c r="CF21" s="42">
        <v>553.05809999999997</v>
      </c>
      <c r="CG21" s="42">
        <v>542.27059999999994</v>
      </c>
      <c r="CH21" s="42">
        <v>511.50889999999998</v>
      </c>
      <c r="CI21" s="42">
        <v>445.20350000000002</v>
      </c>
      <c r="CJ21" s="42">
        <v>395.99250000000001</v>
      </c>
      <c r="CL21" s="6" t="s">
        <v>18</v>
      </c>
      <c r="CM21" s="7">
        <v>0.97</v>
      </c>
      <c r="CN21" s="158"/>
      <c r="CO21" s="159"/>
    </row>
    <row r="22" spans="1:93">
      <c r="A22" s="14" t="s">
        <v>5</v>
      </c>
      <c r="B22" s="13">
        <v>92.87</v>
      </c>
      <c r="C22" s="13">
        <v>92.87</v>
      </c>
      <c r="D22" s="13">
        <v>92.87</v>
      </c>
      <c r="E22" s="13">
        <v>92.87</v>
      </c>
      <c r="F22" s="13">
        <v>92.87</v>
      </c>
      <c r="G22" s="77">
        <v>344.53309999999999</v>
      </c>
      <c r="H22" s="77">
        <v>362.63800000000003</v>
      </c>
      <c r="I22" s="77">
        <v>377.84620000000001</v>
      </c>
      <c r="J22" s="77">
        <v>365.75480000000005</v>
      </c>
      <c r="K22" s="77">
        <v>368.78270000000003</v>
      </c>
      <c r="L22" s="77">
        <v>393.19140000000004</v>
      </c>
      <c r="M22" s="77">
        <v>384.53320000000002</v>
      </c>
      <c r="N22" s="77">
        <v>365.6062</v>
      </c>
      <c r="O22" s="77">
        <v>330.69920000000002</v>
      </c>
      <c r="P22" s="77">
        <v>299.89590000000004</v>
      </c>
      <c r="Q22" s="77">
        <v>279.71080000000001</v>
      </c>
      <c r="R22" s="77">
        <v>278.48670000000004</v>
      </c>
      <c r="S22" s="77">
        <v>310.84520000000003</v>
      </c>
      <c r="T22" s="77">
        <v>359.78590000000003</v>
      </c>
      <c r="U22" s="77">
        <v>398.17360000000002</v>
      </c>
      <c r="V22" s="77">
        <v>409.59690000000001</v>
      </c>
      <c r="W22" s="77">
        <v>469.55450000000002</v>
      </c>
      <c r="X22" s="77">
        <v>447.38120000000004</v>
      </c>
      <c r="Y22" s="77">
        <v>371.20249999999999</v>
      </c>
      <c r="Z22" s="77">
        <v>358.32920000000001</v>
      </c>
      <c r="AA22" s="77">
        <v>366.40649999999999</v>
      </c>
      <c r="AB22" s="77">
        <v>350.12740000000002</v>
      </c>
      <c r="AC22" s="77">
        <v>326.43360000000001</v>
      </c>
      <c r="AD22" s="77">
        <v>318.67500000000001</v>
      </c>
      <c r="AE22" s="77">
        <v>370.464</v>
      </c>
      <c r="AF22" s="77">
        <v>415.78050000000002</v>
      </c>
      <c r="AG22" s="77">
        <v>411.40840000000003</v>
      </c>
      <c r="AH22" s="77">
        <v>456.6121</v>
      </c>
      <c r="AI22" s="77">
        <v>473.3304</v>
      </c>
      <c r="AJ22" s="77">
        <v>445.60920000000004</v>
      </c>
      <c r="AK22" s="77">
        <v>367.26530000000002</v>
      </c>
      <c r="AL22" s="77">
        <v>374.54360000000003</v>
      </c>
      <c r="AM22" s="77">
        <v>361.51990000000001</v>
      </c>
      <c r="AN22" s="77">
        <v>355.46430000000004</v>
      </c>
      <c r="AO22" s="77">
        <v>390.50300000000004</v>
      </c>
      <c r="AP22" s="77">
        <v>427.3646</v>
      </c>
      <c r="AQ22" s="77">
        <v>476.09380000000004</v>
      </c>
      <c r="AR22" s="77">
        <v>472.12960000000004</v>
      </c>
      <c r="AS22" s="77">
        <v>456.60490000000004</v>
      </c>
      <c r="AT22" s="77">
        <v>493.52810000000005</v>
      </c>
      <c r="AU22" s="77">
        <v>509.94200000000001</v>
      </c>
      <c r="AV22" s="77">
        <v>478.68470000000002</v>
      </c>
      <c r="AW22" s="77">
        <v>425.71720000000005</v>
      </c>
      <c r="AX22" s="77">
        <v>446.09910000000002</v>
      </c>
      <c r="AY22" s="77">
        <v>430.17650000000003</v>
      </c>
      <c r="AZ22" s="77">
        <v>401.19810000000001</v>
      </c>
      <c r="BA22" s="77">
        <v>420.98420000000004</v>
      </c>
      <c r="BB22" s="77">
        <v>456.68890000000005</v>
      </c>
      <c r="BC22" s="77">
        <v>465.01210000000003</v>
      </c>
      <c r="BD22" s="77">
        <v>470.93380000000002</v>
      </c>
      <c r="BE22" s="77">
        <v>512.06920000000002</v>
      </c>
      <c r="BF22" s="77">
        <v>578.42129999999997</v>
      </c>
      <c r="BG22" s="77">
        <v>613.38470000000007</v>
      </c>
      <c r="BH22" s="77">
        <v>516.43290000000002</v>
      </c>
      <c r="BI22" s="77">
        <v>473.48930000000001</v>
      </c>
      <c r="BJ22" s="77">
        <v>457.0677</v>
      </c>
      <c r="BK22" s="77">
        <v>437.92320000000001</v>
      </c>
      <c r="BL22" s="77">
        <v>440.43400000000003</v>
      </c>
      <c r="BM22" s="77">
        <v>477.94440000000003</v>
      </c>
      <c r="BN22" s="77">
        <v>539.22680000000003</v>
      </c>
      <c r="BO22" s="77">
        <v>533.55430000000001</v>
      </c>
      <c r="BP22" s="77">
        <v>527.63279999999997</v>
      </c>
      <c r="BQ22" s="77">
        <v>540.55730000000005</v>
      </c>
      <c r="BR22" s="80">
        <v>555.45410000000004</v>
      </c>
      <c r="BS22" s="42">
        <v>533.33299999999997</v>
      </c>
      <c r="BT22" s="42">
        <v>522.17920000000004</v>
      </c>
      <c r="BU22" s="82">
        <v>528.88959999999997</v>
      </c>
      <c r="BV22" s="42">
        <v>529.26229999999998</v>
      </c>
      <c r="BW22" s="42">
        <v>497.28559999999999</v>
      </c>
      <c r="BX22" s="42">
        <v>451.91579999999999</v>
      </c>
      <c r="BY22" s="42">
        <v>435.9794</v>
      </c>
      <c r="BZ22" s="42">
        <v>429.00279999999998</v>
      </c>
      <c r="CA22" s="42">
        <v>400.17090000000002</v>
      </c>
      <c r="CB22" s="42">
        <v>413.54910000000001</v>
      </c>
      <c r="CC22" s="42">
        <v>498.2097</v>
      </c>
      <c r="CD22" s="42">
        <v>542.64570000000003</v>
      </c>
      <c r="CE22" s="42">
        <v>577.05820000000006</v>
      </c>
      <c r="CF22" s="42">
        <v>575.95640000000003</v>
      </c>
      <c r="CG22" s="42">
        <v>533.71180000000004</v>
      </c>
      <c r="CH22" s="42">
        <v>488.37060000000002</v>
      </c>
      <c r="CI22" s="42">
        <v>466.1268</v>
      </c>
      <c r="CJ22" s="42">
        <v>461.85789999999997</v>
      </c>
      <c r="CL22" s="14" t="s">
        <v>5</v>
      </c>
      <c r="CM22" s="13">
        <v>92.87</v>
      </c>
      <c r="CN22" s="158"/>
      <c r="CO22" s="159"/>
    </row>
    <row r="23" spans="1:93">
      <c r="A23" s="14" t="s">
        <v>6</v>
      </c>
      <c r="B23" s="13">
        <v>7.13</v>
      </c>
      <c r="C23" s="13">
        <v>7.13</v>
      </c>
      <c r="D23" s="13">
        <v>7.13</v>
      </c>
      <c r="E23" s="13">
        <v>7.13</v>
      </c>
      <c r="F23" s="13">
        <v>7.13</v>
      </c>
      <c r="G23" s="77">
        <v>320.34989999999999</v>
      </c>
      <c r="H23" s="77">
        <v>342.6397</v>
      </c>
      <c r="I23" s="77">
        <v>349.68040000000002</v>
      </c>
      <c r="J23" s="77">
        <v>358.74530000000004</v>
      </c>
      <c r="K23" s="77">
        <v>338.17880000000002</v>
      </c>
      <c r="L23" s="77">
        <v>348.4871</v>
      </c>
      <c r="M23" s="77">
        <v>335.5659</v>
      </c>
      <c r="N23" s="77">
        <v>342.48310000000004</v>
      </c>
      <c r="O23" s="77">
        <v>326.38730000000004</v>
      </c>
      <c r="P23" s="77">
        <v>311.77770000000004</v>
      </c>
      <c r="Q23" s="77">
        <v>306.43680000000001</v>
      </c>
      <c r="R23" s="77">
        <v>295.053</v>
      </c>
      <c r="S23" s="77">
        <v>308.41410000000002</v>
      </c>
      <c r="T23" s="77">
        <v>350.73920000000004</v>
      </c>
      <c r="U23" s="77">
        <v>366.24310000000003</v>
      </c>
      <c r="V23" s="77">
        <v>387.3329</v>
      </c>
      <c r="W23" s="77">
        <v>445.52850000000001</v>
      </c>
      <c r="X23" s="77">
        <v>399.0693</v>
      </c>
      <c r="Y23" s="77">
        <v>343.77870000000001</v>
      </c>
      <c r="Z23" s="77">
        <v>326.97649999999999</v>
      </c>
      <c r="AA23" s="77">
        <v>316.2373</v>
      </c>
      <c r="AB23" s="77">
        <v>304.1542</v>
      </c>
      <c r="AC23" s="77">
        <v>296.78270000000003</v>
      </c>
      <c r="AD23" s="77">
        <v>291.84780000000001</v>
      </c>
      <c r="AE23" s="77">
        <v>343.54390000000001</v>
      </c>
      <c r="AF23" s="77">
        <v>376.62240000000003</v>
      </c>
      <c r="AG23" s="77">
        <v>392.68970000000002</v>
      </c>
      <c r="AH23" s="77">
        <v>433.23830000000004</v>
      </c>
      <c r="AI23" s="77">
        <v>446.49450000000002</v>
      </c>
      <c r="AJ23" s="77">
        <v>392.62139999999999</v>
      </c>
      <c r="AK23" s="77">
        <v>330.5521</v>
      </c>
      <c r="AL23" s="77">
        <v>318.07749999999999</v>
      </c>
      <c r="AM23" s="77">
        <v>304.7115</v>
      </c>
      <c r="AN23" s="77">
        <v>300.23390000000001</v>
      </c>
      <c r="AO23" s="77">
        <v>332.49130000000002</v>
      </c>
      <c r="AP23" s="77">
        <v>372.75400000000002</v>
      </c>
      <c r="AQ23" s="77">
        <v>421.2876</v>
      </c>
      <c r="AR23" s="77">
        <v>424.20670000000001</v>
      </c>
      <c r="AS23" s="77">
        <v>436.28320000000002</v>
      </c>
      <c r="AT23" s="77">
        <v>469.27020000000005</v>
      </c>
      <c r="AU23" s="77">
        <v>491.512</v>
      </c>
      <c r="AV23" s="77">
        <v>430.14850000000001</v>
      </c>
      <c r="AW23" s="77">
        <v>380.82769999999999</v>
      </c>
      <c r="AX23" s="77">
        <v>403.72840000000002</v>
      </c>
      <c r="AY23" s="77">
        <v>378.94490000000002</v>
      </c>
      <c r="AZ23" s="77">
        <v>376.07</v>
      </c>
      <c r="BA23" s="77">
        <v>410.85509999999999</v>
      </c>
      <c r="BB23" s="77">
        <v>435.67760000000004</v>
      </c>
      <c r="BC23" s="77">
        <v>433.04150000000004</v>
      </c>
      <c r="BD23" s="77">
        <v>439.29170000000005</v>
      </c>
      <c r="BE23" s="77">
        <v>491.16910000000001</v>
      </c>
      <c r="BF23" s="77">
        <v>549.88890000000004</v>
      </c>
      <c r="BG23" s="77">
        <v>591.33760000000007</v>
      </c>
      <c r="BH23" s="77">
        <v>468.44440000000003</v>
      </c>
      <c r="BI23" s="77">
        <v>438.59100000000001</v>
      </c>
      <c r="BJ23" s="77">
        <v>426.27760000000001</v>
      </c>
      <c r="BK23" s="77">
        <v>411.88339999999999</v>
      </c>
      <c r="BL23" s="77">
        <v>423.03700000000003</v>
      </c>
      <c r="BM23" s="77">
        <v>447.07870000000003</v>
      </c>
      <c r="BN23" s="77">
        <v>463.31870000000004</v>
      </c>
      <c r="BO23" s="77">
        <v>477.71290000000005</v>
      </c>
      <c r="BP23" s="77">
        <v>481.1103</v>
      </c>
      <c r="BQ23" s="77">
        <v>500.35830000000004</v>
      </c>
      <c r="BR23" s="80">
        <v>506.166</v>
      </c>
      <c r="BS23" s="42">
        <v>439.18079999999998</v>
      </c>
      <c r="BT23" s="42">
        <v>446.21940000000001</v>
      </c>
      <c r="BU23" s="82">
        <v>436.35090000000002</v>
      </c>
      <c r="BV23" s="42">
        <v>435.82470000000001</v>
      </c>
      <c r="BW23" s="42">
        <v>400.62090000000001</v>
      </c>
      <c r="BX23" s="42">
        <v>382.07499999999999</v>
      </c>
      <c r="BY23" s="42">
        <v>383.3596</v>
      </c>
      <c r="BZ23" s="42">
        <v>375.072</v>
      </c>
      <c r="CA23" s="42">
        <v>362.24549999999999</v>
      </c>
      <c r="CB23" s="42">
        <v>383.7851</v>
      </c>
      <c r="CC23" s="42">
        <v>458.16180000000003</v>
      </c>
      <c r="CD23" s="42">
        <v>495.93959999999998</v>
      </c>
      <c r="CE23" s="42">
        <v>552.62869999999998</v>
      </c>
      <c r="CF23" s="42">
        <v>501.92169999999999</v>
      </c>
      <c r="CG23" s="42">
        <v>463.41320000000002</v>
      </c>
      <c r="CH23" s="42">
        <v>426.01350000000002</v>
      </c>
      <c r="CI23" s="42">
        <v>402.45060000000001</v>
      </c>
      <c r="CJ23" s="42">
        <v>398.92090000000002</v>
      </c>
      <c r="CL23" s="14" t="s">
        <v>6</v>
      </c>
      <c r="CM23" s="13">
        <v>7.13</v>
      </c>
      <c r="CN23" s="158"/>
      <c r="CO23" s="159"/>
    </row>
    <row r="24" spans="1:93">
      <c r="A24" s="6" t="s">
        <v>19</v>
      </c>
      <c r="B24" s="7">
        <v>43.96</v>
      </c>
      <c r="C24" s="7">
        <v>49.57</v>
      </c>
      <c r="D24" s="7">
        <v>49.51</v>
      </c>
      <c r="E24" s="7">
        <v>49.25</v>
      </c>
      <c r="F24" s="7">
        <v>48.16</v>
      </c>
      <c r="G24" s="77">
        <v>342.80880000000002</v>
      </c>
      <c r="H24" s="77">
        <v>361.21210000000002</v>
      </c>
      <c r="I24" s="77">
        <v>375.83800000000002</v>
      </c>
      <c r="J24" s="77">
        <v>365.255</v>
      </c>
      <c r="K24" s="77">
        <v>366.60060000000004</v>
      </c>
      <c r="L24" s="77">
        <v>390.00400000000002</v>
      </c>
      <c r="M24" s="77">
        <v>381.04180000000002</v>
      </c>
      <c r="N24" s="77">
        <v>363.95760000000001</v>
      </c>
      <c r="O24" s="77">
        <v>330.39179999999999</v>
      </c>
      <c r="P24" s="77">
        <v>300.74299999999999</v>
      </c>
      <c r="Q24" s="77">
        <v>281.61630000000002</v>
      </c>
      <c r="R24" s="77">
        <v>279.66790000000003</v>
      </c>
      <c r="S24" s="77">
        <v>310.67189999999999</v>
      </c>
      <c r="T24" s="77">
        <v>359.14090000000004</v>
      </c>
      <c r="U24" s="77">
        <v>395.89690000000002</v>
      </c>
      <c r="V24" s="77">
        <v>408.0095</v>
      </c>
      <c r="W24" s="77">
        <v>467.84140000000002</v>
      </c>
      <c r="X24" s="77">
        <v>443.9366</v>
      </c>
      <c r="Y24" s="77">
        <v>369.24720000000002</v>
      </c>
      <c r="Z24" s="77">
        <v>356.09380000000004</v>
      </c>
      <c r="AA24" s="77">
        <v>362.8295</v>
      </c>
      <c r="AB24" s="77">
        <v>346.84950000000003</v>
      </c>
      <c r="AC24" s="77">
        <v>324.31950000000001</v>
      </c>
      <c r="AD24" s="77">
        <v>316.76220000000001</v>
      </c>
      <c r="AE24" s="77">
        <v>368.5446</v>
      </c>
      <c r="AF24" s="77">
        <v>412.98850000000004</v>
      </c>
      <c r="AG24" s="77">
        <v>410.07370000000003</v>
      </c>
      <c r="AH24" s="77">
        <v>454.94550000000004</v>
      </c>
      <c r="AI24" s="77">
        <v>471.41700000000003</v>
      </c>
      <c r="AJ24" s="77">
        <v>441.83120000000002</v>
      </c>
      <c r="AK24" s="77">
        <v>364.64770000000004</v>
      </c>
      <c r="AL24" s="77">
        <v>370.51749999999998</v>
      </c>
      <c r="AM24" s="77">
        <v>357.46950000000004</v>
      </c>
      <c r="AN24" s="77">
        <v>351.52640000000002</v>
      </c>
      <c r="AO24" s="77">
        <v>386.36680000000001</v>
      </c>
      <c r="AP24" s="77">
        <v>423.47090000000003</v>
      </c>
      <c r="AQ24" s="77">
        <v>472.18620000000004</v>
      </c>
      <c r="AR24" s="77">
        <v>468.71270000000004</v>
      </c>
      <c r="AS24" s="77">
        <v>455.15590000000003</v>
      </c>
      <c r="AT24" s="77">
        <v>491.79850000000005</v>
      </c>
      <c r="AU24" s="77">
        <v>508.62790000000001</v>
      </c>
      <c r="AV24" s="77">
        <v>475.22410000000002</v>
      </c>
      <c r="AW24" s="77">
        <v>422.51660000000004</v>
      </c>
      <c r="AX24" s="77">
        <v>443.07800000000003</v>
      </c>
      <c r="AY24" s="77">
        <v>426.52370000000002</v>
      </c>
      <c r="AZ24" s="77">
        <v>399.40640000000002</v>
      </c>
      <c r="BA24" s="77">
        <v>420.262</v>
      </c>
      <c r="BB24" s="77">
        <v>455.19080000000002</v>
      </c>
      <c r="BC24" s="77">
        <v>462.73260000000005</v>
      </c>
      <c r="BD24" s="77">
        <v>468.67780000000005</v>
      </c>
      <c r="BE24" s="77">
        <v>510.57900000000001</v>
      </c>
      <c r="BF24" s="77">
        <v>576.38690000000008</v>
      </c>
      <c r="BG24" s="77">
        <v>611.81270000000006</v>
      </c>
      <c r="BH24" s="77">
        <v>513.01139999999998</v>
      </c>
      <c r="BI24" s="77">
        <v>471.00100000000003</v>
      </c>
      <c r="BJ24" s="77">
        <v>454.87240000000003</v>
      </c>
      <c r="BK24" s="77">
        <v>436.06659999999999</v>
      </c>
      <c r="BL24" s="77">
        <v>439.1936</v>
      </c>
      <c r="BM24" s="77">
        <v>475.74370000000005</v>
      </c>
      <c r="BN24" s="77">
        <v>533.81460000000004</v>
      </c>
      <c r="BO24" s="77">
        <v>529.57280000000003</v>
      </c>
      <c r="BP24" s="77">
        <v>524.31580000000008</v>
      </c>
      <c r="BQ24" s="77">
        <v>537.69110000000001</v>
      </c>
      <c r="BR24" s="80">
        <v>551.93979999999999</v>
      </c>
      <c r="BS24" s="42">
        <v>526.61990000000003</v>
      </c>
      <c r="BT24" s="42">
        <v>516.76329999999996</v>
      </c>
      <c r="BU24" s="82">
        <v>522.29160000000002</v>
      </c>
      <c r="BV24" s="42">
        <v>522.60019999999997</v>
      </c>
      <c r="BW24" s="42">
        <v>490.39350000000002</v>
      </c>
      <c r="BX24" s="42">
        <v>446.93610000000001</v>
      </c>
      <c r="BY24" s="42">
        <v>432.2276</v>
      </c>
      <c r="BZ24" s="42">
        <v>425.15750000000003</v>
      </c>
      <c r="CA24" s="42">
        <v>397.46679999999998</v>
      </c>
      <c r="CB24" s="42">
        <v>411.42700000000002</v>
      </c>
      <c r="CC24" s="42">
        <v>495.35430000000002</v>
      </c>
      <c r="CD24" s="42">
        <v>539.31560000000002</v>
      </c>
      <c r="CE24" s="42">
        <v>575.31640000000004</v>
      </c>
      <c r="CF24" s="42">
        <v>570.67780000000005</v>
      </c>
      <c r="CG24" s="42">
        <v>528.69949999999994</v>
      </c>
      <c r="CH24" s="42">
        <v>483.9246</v>
      </c>
      <c r="CI24" s="42">
        <v>461.58670000000001</v>
      </c>
      <c r="CJ24" s="42">
        <v>457.37049999999999</v>
      </c>
      <c r="CL24" s="6" t="s">
        <v>19</v>
      </c>
      <c r="CM24" s="7">
        <v>48.16</v>
      </c>
      <c r="CN24" s="158"/>
      <c r="CO24" s="159"/>
    </row>
    <row r="25" spans="1:93" ht="13.8" thickBot="1">
      <c r="A25" s="10" t="s">
        <v>1</v>
      </c>
      <c r="B25" s="11">
        <f>SUM(B9:B24)-B22-B23</f>
        <v>100</v>
      </c>
      <c r="C25" s="57">
        <f>SUM(C9:C24)-C22-C23</f>
        <v>100</v>
      </c>
      <c r="D25" s="11">
        <f>SUM(D9:D24)-D22-D23</f>
        <v>100</v>
      </c>
      <c r="E25" s="57">
        <f>SUM(E9:E24)-E22-E23</f>
        <v>100</v>
      </c>
      <c r="F25" s="57">
        <f>SUM(F9:F24)-F22-F23</f>
        <v>99.929999999999978</v>
      </c>
      <c r="G25" s="162">
        <f t="shared" ref="G25:Q25" si="0">+(G9*$B$9+G11*$B$11+G13*$B$13+G14*$B$14+G15*$B$15+G17*$B$17+G18*$B$18+G19*$B$19+G21*$B$21+G24*$B$24)/86.85</f>
        <v>387.68423523316068</v>
      </c>
      <c r="H25" s="162">
        <f t="shared" si="0"/>
        <v>398.24180648244101</v>
      </c>
      <c r="I25" s="162">
        <f t="shared" si="0"/>
        <v>410.88742161197473</v>
      </c>
      <c r="J25" s="162">
        <f t="shared" si="0"/>
        <v>412.85083795048939</v>
      </c>
      <c r="K25" s="162">
        <f t="shared" si="0"/>
        <v>403.63075464594129</v>
      </c>
      <c r="L25" s="162">
        <f t="shared" si="0"/>
        <v>402.21615004029945</v>
      </c>
      <c r="M25" s="162">
        <f t="shared" si="0"/>
        <v>397.27795615428909</v>
      </c>
      <c r="N25" s="162">
        <f t="shared" si="0"/>
        <v>403.82302632124356</v>
      </c>
      <c r="O25" s="162">
        <f t="shared" si="0"/>
        <v>396.01226177317216</v>
      </c>
      <c r="P25" s="162">
        <f t="shared" si="0"/>
        <v>386.42466572251016</v>
      </c>
      <c r="Q25" s="162">
        <f t="shared" si="0"/>
        <v>377.98805548647096</v>
      </c>
      <c r="R25" s="162">
        <f t="shared" ref="R25:BB25" si="1">+(R9*$B$9+R11*$B$11+R13*$B$13+R14*$B$14+R15*$B$15+R17*$B$17+R18*$B$18+R19*$B$19+R20*$B$20+R21*$B$21+R24*$B$24)/100</f>
        <v>350.15962269000011</v>
      </c>
      <c r="S25" s="162">
        <f t="shared" si="1"/>
        <v>357.16046965000004</v>
      </c>
      <c r="T25" s="162">
        <f t="shared" si="1"/>
        <v>376.1034641</v>
      </c>
      <c r="U25" s="162">
        <f t="shared" si="1"/>
        <v>401.7440629300001</v>
      </c>
      <c r="V25" s="162">
        <f t="shared" si="1"/>
        <v>406.04536840000003</v>
      </c>
      <c r="W25" s="162">
        <f t="shared" si="1"/>
        <v>438.01537671</v>
      </c>
      <c r="X25" s="162">
        <f t="shared" si="1"/>
        <v>420.68771886000002</v>
      </c>
      <c r="Y25" s="162">
        <f t="shared" si="1"/>
        <v>387.55538637000006</v>
      </c>
      <c r="Z25" s="162">
        <f t="shared" si="1"/>
        <v>383.35460057000006</v>
      </c>
      <c r="AA25" s="162">
        <f t="shared" si="1"/>
        <v>389.91638193</v>
      </c>
      <c r="AB25" s="162">
        <f t="shared" si="1"/>
        <v>384.21817546</v>
      </c>
      <c r="AC25" s="162">
        <f t="shared" si="1"/>
        <v>378.2943209799999</v>
      </c>
      <c r="AD25" s="162">
        <f t="shared" si="1"/>
        <v>379.38605469000004</v>
      </c>
      <c r="AE25" s="162">
        <f t="shared" si="1"/>
        <v>401.19557357999997</v>
      </c>
      <c r="AF25" s="162">
        <f t="shared" si="1"/>
        <v>415.06648164000001</v>
      </c>
      <c r="AG25" s="162">
        <f t="shared" si="1"/>
        <v>413.65999786999998</v>
      </c>
      <c r="AH25" s="162">
        <f t="shared" si="1"/>
        <v>440.96675644000004</v>
      </c>
      <c r="AI25" s="162">
        <f t="shared" si="1"/>
        <v>445.06285354000005</v>
      </c>
      <c r="AJ25" s="162">
        <f t="shared" si="1"/>
        <v>426.65387689000011</v>
      </c>
      <c r="AK25" s="162">
        <f t="shared" si="1"/>
        <v>386.11335616000002</v>
      </c>
      <c r="AL25" s="162">
        <f t="shared" si="1"/>
        <v>386.32038251000006</v>
      </c>
      <c r="AM25" s="162">
        <f t="shared" si="1"/>
        <v>386.51553251000007</v>
      </c>
      <c r="AN25" s="162">
        <f t="shared" si="1"/>
        <v>383.50414717000001</v>
      </c>
      <c r="AO25" s="162">
        <f t="shared" si="1"/>
        <v>402.92752250999996</v>
      </c>
      <c r="AP25" s="162">
        <f t="shared" si="1"/>
        <v>426.49067088000004</v>
      </c>
      <c r="AQ25" s="162">
        <f t="shared" si="1"/>
        <v>447.80024975999999</v>
      </c>
      <c r="AR25" s="162">
        <f t="shared" si="1"/>
        <v>438.46710594999996</v>
      </c>
      <c r="AS25" s="162">
        <f t="shared" si="1"/>
        <v>439.89847951999997</v>
      </c>
      <c r="AT25" s="162">
        <f t="shared" si="1"/>
        <v>462.68013156000001</v>
      </c>
      <c r="AU25" s="162">
        <f t="shared" si="1"/>
        <v>463.75043304000008</v>
      </c>
      <c r="AV25" s="162">
        <f t="shared" si="1"/>
        <v>441.51632261000009</v>
      </c>
      <c r="AW25" s="162">
        <f t="shared" si="1"/>
        <v>413.49358786000005</v>
      </c>
      <c r="AX25" s="162">
        <f t="shared" si="1"/>
        <v>426.41798924</v>
      </c>
      <c r="AY25" s="162">
        <f t="shared" si="1"/>
        <v>422.47099074999988</v>
      </c>
      <c r="AZ25" s="162">
        <f t="shared" si="1"/>
        <v>409.06328768999998</v>
      </c>
      <c r="BA25" s="162">
        <f t="shared" si="1"/>
        <v>424.94011690999997</v>
      </c>
      <c r="BB25" s="162">
        <f t="shared" si="1"/>
        <v>445.13165427000007</v>
      </c>
      <c r="BC25" s="162">
        <f t="shared" ref="BC25:BN25" si="2">+(BC9*$C$9+BC11*$C$11+BC13*$C$13+BC14*$C$14+BC15*$C$15+BC17*$C$17+BC18*$C$18+BC19*$C$19+BC20*$C$20+BC21*$C$21+BC24*$C$24)/100</f>
        <v>461.88207695000006</v>
      </c>
      <c r="BD25" s="162">
        <f t="shared" si="2"/>
        <v>468.67511943000005</v>
      </c>
      <c r="BE25" s="162">
        <f t="shared" si="2"/>
        <v>497.33368249</v>
      </c>
      <c r="BF25" s="162">
        <f t="shared" si="2"/>
        <v>546.25506890000008</v>
      </c>
      <c r="BG25" s="162">
        <f t="shared" si="2"/>
        <v>566.05400405000012</v>
      </c>
      <c r="BH25" s="162">
        <f t="shared" si="2"/>
        <v>503.8701048499999</v>
      </c>
      <c r="BI25" s="162">
        <f t="shared" si="2"/>
        <v>474.23139238999994</v>
      </c>
      <c r="BJ25" s="162">
        <f t="shared" si="2"/>
        <v>465.51264471999997</v>
      </c>
      <c r="BK25" s="162">
        <f t="shared" si="2"/>
        <v>458.52720318000001</v>
      </c>
      <c r="BL25" s="162">
        <f t="shared" si="2"/>
        <v>464.98144991999999</v>
      </c>
      <c r="BM25" s="162">
        <f t="shared" si="2"/>
        <v>488.66342929000007</v>
      </c>
      <c r="BN25" s="162">
        <f t="shared" si="2"/>
        <v>521.82971981000014</v>
      </c>
      <c r="BO25" s="162">
        <f t="shared" ref="BO25:BZ25" si="3">+(BO9*$D$9+BO11*$D$11+BO12*$D$12+BO13*$D$13+BO14*$D$14+BO15*$D$15+BO17*$D$17+BO18*$D$18+BO19*$D$19+BO20*$D$20+BO21*$D$21+BO24*$D$24)/100</f>
        <v>517.88045783000007</v>
      </c>
      <c r="BP25" s="162">
        <f t="shared" si="3"/>
        <v>512.48946479000006</v>
      </c>
      <c r="BQ25" s="162">
        <f t="shared" si="3"/>
        <v>524.10005795999996</v>
      </c>
      <c r="BR25" s="162">
        <f t="shared" si="3"/>
        <v>535.92772398</v>
      </c>
      <c r="BS25" s="163">
        <f t="shared" si="3"/>
        <v>514.09974138999996</v>
      </c>
      <c r="BT25" s="163">
        <f t="shared" si="3"/>
        <v>499.27152819999998</v>
      </c>
      <c r="BU25" s="164">
        <f t="shared" si="3"/>
        <v>500.83276845</v>
      </c>
      <c r="BV25" s="165">
        <f t="shared" si="3"/>
        <v>505.33034376999996</v>
      </c>
      <c r="BW25" s="165">
        <f t="shared" si="3"/>
        <v>491.85003662999998</v>
      </c>
      <c r="BX25" s="165">
        <f t="shared" si="3"/>
        <v>473.07427758000006</v>
      </c>
      <c r="BY25" s="165">
        <f t="shared" si="3"/>
        <v>462.45813579999992</v>
      </c>
      <c r="BZ25" s="165">
        <f t="shared" si="3"/>
        <v>458.17379786999999</v>
      </c>
      <c r="CA25" s="165">
        <f>+(CA9*$E$9+CA10*$E$10+CA11*$E$11+CA12*$E$12+CA13*$E$13+CA14*$E$14+CA15*$E$15+CA16*$E$16+CA17*$E$17+CA18*$E$18+CA19*$E$19+CA20*$E$20+CA21*$E$21+CA24*$E$24)/(100-0.26)</f>
        <v>433.56334280128328</v>
      </c>
      <c r="CB25" s="165">
        <f>+(CB9*$E$9+CB10*$E$10+CB11*$E$11+CB12*$E$12+CB13*$E$13+CB14*$E$14+CB15*$E$15+CB16*$E$16+CB17*$E$17+CB18*$E$18+CB19*$E$19+CB20*$E$20+CB21*$E$21+CB24*$E$24)/(100-0.26)</f>
        <v>432.1791878283538</v>
      </c>
      <c r="CC25" s="165">
        <f>+(CC9*$E$9+CC10*$E$10+CC11*$E$11+CC12*$E$12+CC13*$E$13+CC14*$E$14+CC15*$E$15+CC16*$E$16+CC17*$E$17+CC18*$E$18+CC19*$E$19+CC20*$E$20+CC21*$E$21+CC24*$E$24)/(100)</f>
        <v>484.43349409000007</v>
      </c>
      <c r="CD25" s="165">
        <f t="shared" ref="CD25" si="4">+(CD9*$E$9+CD10*$E$10+CD11*$E$11+CD12*$E$12+CD13*$E$13+CD14*$E$14+CD15*$E$15+CD16*$E$16+CD17*$E$17+CD18*$E$18+CD19*$E$19+CD20*$E$20+CD21*$E$21+CD24*$E$24)/(100)</f>
        <v>519.00174858000003</v>
      </c>
      <c r="CE25" s="165">
        <f>+(CE9*$E$9+CE10*$E$10+CE11*$E$11+CE12*$E$12+CE13*$E$13+CE14*$E$14+CE15*$E$15+CE16*$E$16+CE17*$E$17+CE18*$E$18+CE19*$E$19+CE20*$E$20+CE21*$E$21+CE24*$E$24)/(100)</f>
        <v>538.18928730000005</v>
      </c>
      <c r="CF25" s="165">
        <v>533.23426657000005</v>
      </c>
      <c r="CG25" s="165">
        <v>517.01878611027735</v>
      </c>
      <c r="CH25" s="165">
        <v>496.38489791854312</v>
      </c>
      <c r="CI25" s="165">
        <v>482.68917015911143</v>
      </c>
      <c r="CJ25" s="165">
        <v>476.59955951165819</v>
      </c>
      <c r="CL25" s="10" t="s">
        <v>1</v>
      </c>
      <c r="CM25" s="11">
        <v>99.929999999999978</v>
      </c>
      <c r="CN25" s="158"/>
      <c r="CO25" s="159"/>
    </row>
    <row r="26" spans="1:93" ht="13.8" thickBot="1">
      <c r="A26" s="166" t="s">
        <v>137</v>
      </c>
      <c r="B26" s="167">
        <f>+B9+B11+B13+B14+B15+B17+B18+B19+B21+B24</f>
        <v>86.85</v>
      </c>
      <c r="C26" s="200">
        <f>+C9+C11+C13+C14+C15+C17+C18+C19+C21+C24</f>
        <v>92.48</v>
      </c>
      <c r="D26" s="201">
        <f>+D9+D11+D12+D13+D14+D15+D17+D18+D19+D21+D24</f>
        <v>92.49</v>
      </c>
      <c r="E26" s="202">
        <f>+E9+E10+E11+E12+E13+E14+E15+E16+E17+E18+E19+E21+E24</f>
        <v>92.53</v>
      </c>
      <c r="F26" s="202">
        <f>+F9+F10+F11+F12+F13+F14+F15+F16+F17+F18+F19+F21+F24</f>
        <v>92.59</v>
      </c>
      <c r="G26" s="168">
        <f t="shared" ref="G26:BB26" si="5">+(G9*$B$9+G11*$B$11+G13*$B$13+G14*$B$14+G15*$B$15+G17*$B$17+G18*$B$18+G19*$B$19+G21*$B$21+G24*$B$24)/$B$26</f>
        <v>387.68423523316068</v>
      </c>
      <c r="H26" s="168">
        <f t="shared" si="5"/>
        <v>398.24180648244101</v>
      </c>
      <c r="I26" s="168">
        <f t="shared" si="5"/>
        <v>410.88742161197473</v>
      </c>
      <c r="J26" s="168">
        <f t="shared" si="5"/>
        <v>412.85083795048939</v>
      </c>
      <c r="K26" s="168">
        <f t="shared" si="5"/>
        <v>403.63075464594129</v>
      </c>
      <c r="L26" s="168">
        <f t="shared" si="5"/>
        <v>402.21615004029945</v>
      </c>
      <c r="M26" s="168">
        <f t="shared" si="5"/>
        <v>397.27795615428909</v>
      </c>
      <c r="N26" s="168">
        <f t="shared" si="5"/>
        <v>403.82302632124356</v>
      </c>
      <c r="O26" s="168">
        <f t="shared" si="5"/>
        <v>396.01226177317216</v>
      </c>
      <c r="P26" s="168">
        <f t="shared" si="5"/>
        <v>386.42466572251016</v>
      </c>
      <c r="Q26" s="168">
        <f t="shared" si="5"/>
        <v>377.98805548647096</v>
      </c>
      <c r="R26" s="168">
        <f t="shared" si="5"/>
        <v>375.80436700057578</v>
      </c>
      <c r="S26" s="168">
        <f t="shared" si="5"/>
        <v>384.74139769717902</v>
      </c>
      <c r="T26" s="168">
        <f t="shared" si="5"/>
        <v>406.64879648819812</v>
      </c>
      <c r="U26" s="168">
        <f t="shared" si="5"/>
        <v>435.57616837075426</v>
      </c>
      <c r="V26" s="168">
        <f t="shared" si="5"/>
        <v>439.62390754173862</v>
      </c>
      <c r="W26" s="168">
        <f t="shared" si="5"/>
        <v>471.20356575705244</v>
      </c>
      <c r="X26" s="168">
        <f t="shared" si="5"/>
        <v>455.34597375935522</v>
      </c>
      <c r="Y26" s="168">
        <f t="shared" si="5"/>
        <v>418.54100865860681</v>
      </c>
      <c r="Z26" s="168">
        <f t="shared" si="5"/>
        <v>411.96883410477841</v>
      </c>
      <c r="AA26" s="168">
        <f t="shared" si="5"/>
        <v>420.58236088658612</v>
      </c>
      <c r="AB26" s="168">
        <f t="shared" si="5"/>
        <v>413.83727111111114</v>
      </c>
      <c r="AC26" s="168">
        <f t="shared" si="5"/>
        <v>407.50488777202071</v>
      </c>
      <c r="AD26" s="168">
        <f t="shared" si="5"/>
        <v>406.6589661370179</v>
      </c>
      <c r="AE26" s="168">
        <f t="shared" si="5"/>
        <v>434.79911137593552</v>
      </c>
      <c r="AF26" s="168">
        <f t="shared" si="5"/>
        <v>449.14811438111695</v>
      </c>
      <c r="AG26" s="168">
        <f t="shared" si="5"/>
        <v>447.64772829015544</v>
      </c>
      <c r="AH26" s="168">
        <f t="shared" si="5"/>
        <v>479.63185306850903</v>
      </c>
      <c r="AI26" s="168">
        <f t="shared" si="5"/>
        <v>486.62559803108815</v>
      </c>
      <c r="AJ26" s="168">
        <f t="shared" si="5"/>
        <v>463.78379549798518</v>
      </c>
      <c r="AK26" s="168">
        <f t="shared" si="5"/>
        <v>415.98450191134145</v>
      </c>
      <c r="AL26" s="168">
        <f t="shared" si="5"/>
        <v>415.24106811744389</v>
      </c>
      <c r="AM26" s="168">
        <f t="shared" si="5"/>
        <v>414.74791365572838</v>
      </c>
      <c r="AN26" s="168">
        <f t="shared" si="5"/>
        <v>413.87355316062178</v>
      </c>
      <c r="AO26" s="168">
        <f t="shared" si="5"/>
        <v>438.85721716753022</v>
      </c>
      <c r="AP26" s="168">
        <f t="shared" si="5"/>
        <v>466.01013359815778</v>
      </c>
      <c r="AQ26" s="168">
        <f t="shared" si="5"/>
        <v>490.05357686816359</v>
      </c>
      <c r="AR26" s="168">
        <f t="shared" si="5"/>
        <v>479.14266868163503</v>
      </c>
      <c r="AS26" s="168">
        <f t="shared" si="5"/>
        <v>479.98228067933223</v>
      </c>
      <c r="AT26" s="168">
        <f t="shared" si="5"/>
        <v>505.21164238341976</v>
      </c>
      <c r="AU26" s="168">
        <f t="shared" si="5"/>
        <v>505.42179630397237</v>
      </c>
      <c r="AV26" s="168">
        <f t="shared" si="5"/>
        <v>477.80081745538291</v>
      </c>
      <c r="AW26" s="168">
        <f t="shared" si="5"/>
        <v>444.15716028785266</v>
      </c>
      <c r="AX26" s="168">
        <f t="shared" si="5"/>
        <v>458.76689676453657</v>
      </c>
      <c r="AY26" s="168">
        <f t="shared" si="5"/>
        <v>454.81942913068502</v>
      </c>
      <c r="AZ26" s="168">
        <f t="shared" si="5"/>
        <v>443.3156063788141</v>
      </c>
      <c r="BA26" s="168">
        <f t="shared" si="5"/>
        <v>461.16648440990218</v>
      </c>
      <c r="BB26" s="168">
        <f t="shared" si="5"/>
        <v>483.15059121473814</v>
      </c>
      <c r="BC26" s="168">
        <f t="shared" ref="BC26:BN26" si="6">+(BC9*$C$9+BC11*$C$11+BC13*$C$13+BC14*$C$14+BC15*$C$15+BC17*$C$17+BC18*$C$18+BC19*$C$19+BC21*$C$21+BC24*$C$24)/$C$26</f>
        <v>484.61264116565746</v>
      </c>
      <c r="BD26" s="168">
        <f t="shared" si="6"/>
        <v>486.11944748053634</v>
      </c>
      <c r="BE26" s="168">
        <f t="shared" si="6"/>
        <v>518.53430770977513</v>
      </c>
      <c r="BF26" s="168">
        <f t="shared" si="6"/>
        <v>570.81411948529421</v>
      </c>
      <c r="BG26" s="168">
        <f t="shared" si="6"/>
        <v>592.03825524437718</v>
      </c>
      <c r="BH26" s="168">
        <f t="shared" si="6"/>
        <v>524.78644693987883</v>
      </c>
      <c r="BI26" s="168">
        <f t="shared" si="6"/>
        <v>492.22679730752589</v>
      </c>
      <c r="BJ26" s="168">
        <f t="shared" si="6"/>
        <v>483.54408451557089</v>
      </c>
      <c r="BK26" s="168">
        <f t="shared" si="6"/>
        <v>477.38076554930797</v>
      </c>
      <c r="BL26" s="168">
        <f t="shared" si="6"/>
        <v>484.46217335640137</v>
      </c>
      <c r="BM26" s="168">
        <f t="shared" si="6"/>
        <v>510.00909153330451</v>
      </c>
      <c r="BN26" s="168">
        <f t="shared" si="6"/>
        <v>545.47982055579587</v>
      </c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L26" s="166"/>
      <c r="CM26" s="167"/>
      <c r="CN26" s="169"/>
      <c r="CO26" s="159"/>
    </row>
    <row r="27" spans="1:93">
      <c r="A27" s="16"/>
      <c r="B27" s="18"/>
      <c r="C27" s="18"/>
      <c r="D27" s="203"/>
      <c r="E27" s="18"/>
      <c r="F27" s="18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>
        <f t="shared" ref="AE27:CE27" si="7">+(AE25/S25)-1</f>
        <v>0.12329221084615605</v>
      </c>
      <c r="AF27" s="170">
        <f t="shared" si="7"/>
        <v>0.10359653993944695</v>
      </c>
      <c r="AG27" s="170">
        <f t="shared" si="7"/>
        <v>2.9660512847643705E-2</v>
      </c>
      <c r="AH27" s="170">
        <f t="shared" si="7"/>
        <v>8.6003660570260543E-2</v>
      </c>
      <c r="AI27" s="170">
        <f t="shared" si="7"/>
        <v>1.608956489823421E-2</v>
      </c>
      <c r="AJ27" s="170">
        <f t="shared" si="7"/>
        <v>1.4181916330163968E-2</v>
      </c>
      <c r="AK27" s="170">
        <f t="shared" si="7"/>
        <v>-3.7208364551624129E-3</v>
      </c>
      <c r="AL27" s="170">
        <f t="shared" si="7"/>
        <v>7.7363932390279722E-3</v>
      </c>
      <c r="AM27" s="170">
        <f t="shared" si="7"/>
        <v>-8.7219967603476833E-3</v>
      </c>
      <c r="AN27" s="170">
        <f t="shared" si="7"/>
        <v>-1.8583927976471015E-3</v>
      </c>
      <c r="AO27" s="170">
        <f t="shared" si="7"/>
        <v>6.5116498355528796E-2</v>
      </c>
      <c r="AP27" s="170">
        <f t="shared" si="7"/>
        <v>0.12416011502713142</v>
      </c>
      <c r="AQ27" s="170">
        <f t="shared" si="7"/>
        <v>0.11616448248451783</v>
      </c>
      <c r="AR27" s="170">
        <f t="shared" si="7"/>
        <v>5.6378014956881106E-2</v>
      </c>
      <c r="AS27" s="170">
        <f t="shared" si="7"/>
        <v>6.3430067652434419E-2</v>
      </c>
      <c r="AT27" s="170">
        <f t="shared" si="7"/>
        <v>4.9240390126674694E-2</v>
      </c>
      <c r="AU27" s="170">
        <f t="shared" si="7"/>
        <v>4.1988630035870722E-2</v>
      </c>
      <c r="AV27" s="170">
        <f t="shared" si="7"/>
        <v>3.4834901368614224E-2</v>
      </c>
      <c r="AW27" s="170">
        <f t="shared" si="7"/>
        <v>7.0912417980832698E-2</v>
      </c>
      <c r="AX27" s="170">
        <f t="shared" si="7"/>
        <v>0.10379366076798191</v>
      </c>
      <c r="AY27" s="170">
        <f t="shared" si="7"/>
        <v>9.3024614060159605E-2</v>
      </c>
      <c r="AZ27" s="170">
        <f t="shared" si="7"/>
        <v>6.6646321059652402E-2</v>
      </c>
      <c r="BA27" s="170">
        <f t="shared" si="7"/>
        <v>5.4631647555060558E-2</v>
      </c>
      <c r="BB27" s="170">
        <f t="shared" si="7"/>
        <v>4.3707833870169077E-2</v>
      </c>
      <c r="BC27" s="170">
        <f t="shared" si="7"/>
        <v>3.1446671138632087E-2</v>
      </c>
      <c r="BD27" s="170">
        <f t="shared" si="7"/>
        <v>6.8894594531898168E-2</v>
      </c>
      <c r="BE27" s="170">
        <f t="shared" si="7"/>
        <v>0.13056467717885978</v>
      </c>
      <c r="BF27" s="170">
        <f t="shared" si="7"/>
        <v>0.18063221573447263</v>
      </c>
      <c r="BG27" s="170">
        <f t="shared" si="7"/>
        <v>0.22060048621275574</v>
      </c>
      <c r="BH27" s="170">
        <f t="shared" si="7"/>
        <v>0.14122644859741262</v>
      </c>
      <c r="BI27" s="170">
        <f t="shared" si="7"/>
        <v>0.14688935043550022</v>
      </c>
      <c r="BJ27" s="170">
        <f t="shared" si="7"/>
        <v>9.1681534237516349E-2</v>
      </c>
      <c r="BK27" s="170">
        <f t="shared" si="7"/>
        <v>8.5346007701003757E-2</v>
      </c>
      <c r="BL27" s="170">
        <f t="shared" si="7"/>
        <v>0.13669807072096973</v>
      </c>
      <c r="BM27" s="170">
        <f t="shared" si="7"/>
        <v>0.14995833493757038</v>
      </c>
      <c r="BN27" s="170">
        <f t="shared" si="7"/>
        <v>0.17230422686021307</v>
      </c>
      <c r="BO27" s="170">
        <f t="shared" si="7"/>
        <v>0.12123956237873679</v>
      </c>
      <c r="BP27" s="170">
        <f t="shared" si="7"/>
        <v>9.3485537302015809E-2</v>
      </c>
      <c r="BQ27" s="170">
        <f t="shared" si="7"/>
        <v>5.3819752034466539E-2</v>
      </c>
      <c r="BR27" s="170">
        <f t="shared" si="7"/>
        <v>-1.8905719155698386E-2</v>
      </c>
      <c r="BS27" s="170">
        <f t="shared" si="7"/>
        <v>-9.1783226137926888E-2</v>
      </c>
      <c r="BT27" s="170">
        <f t="shared" si="7"/>
        <v>-9.1265121818824291E-3</v>
      </c>
      <c r="BU27" s="170">
        <f t="shared" si="7"/>
        <v>5.6093663318946829E-2</v>
      </c>
      <c r="BV27" s="170">
        <f t="shared" si="7"/>
        <v>8.5535161078062361E-2</v>
      </c>
      <c r="BW27" s="170">
        <f t="shared" si="7"/>
        <v>7.2673623765172168E-2</v>
      </c>
      <c r="BX27" s="170">
        <f t="shared" si="7"/>
        <v>1.7404624768132981E-2</v>
      </c>
      <c r="BY27" s="170">
        <f t="shared" si="7"/>
        <v>-5.36264674605893E-2</v>
      </c>
      <c r="BZ27" s="170">
        <f t="shared" si="7"/>
        <v>-0.12198600333299814</v>
      </c>
      <c r="CA27" s="170">
        <f t="shared" si="7"/>
        <v>-0.16281192648592813</v>
      </c>
      <c r="CB27" s="170">
        <f t="shared" si="7"/>
        <v>-0.15670620076952124</v>
      </c>
      <c r="CC27" s="170">
        <f t="shared" si="7"/>
        <v>-7.5685097277793711E-2</v>
      </c>
      <c r="CD27" s="170">
        <f t="shared" si="7"/>
        <v>-3.158257101219053E-2</v>
      </c>
      <c r="CE27" s="170">
        <f t="shared" si="7"/>
        <v>4.6857728122694287E-2</v>
      </c>
      <c r="CF27" s="170">
        <v>6.8024584723355597E-2</v>
      </c>
      <c r="CG27" s="170">
        <v>3.2318208152334993E-2</v>
      </c>
      <c r="CH27" s="170">
        <v>-1.7702174353353972E-2</v>
      </c>
      <c r="CI27" s="170">
        <v>-1.8625324364425988E-2</v>
      </c>
      <c r="CJ27" s="170">
        <v>7.4518571368784592E-3</v>
      </c>
      <c r="CL27" s="16"/>
      <c r="CM27" s="18"/>
      <c r="CN27" s="171"/>
      <c r="CO27" s="172"/>
    </row>
    <row r="28" spans="1:93">
      <c r="A28" s="8"/>
      <c r="B28" s="8"/>
      <c r="C28" s="8"/>
      <c r="D28" s="8"/>
      <c r="E28" s="8"/>
      <c r="F28" s="21">
        <f>+F9+F10+F11+F12+F13+F14+F15+F16+F17+F18+F19+F20+F21+F24</f>
        <v>99.929999999999993</v>
      </c>
      <c r="G28" s="9"/>
      <c r="H28" s="9"/>
      <c r="I28" s="9"/>
      <c r="J28" s="9"/>
      <c r="K28" s="9"/>
      <c r="CL28" s="8"/>
      <c r="CM28" s="8"/>
      <c r="CN28" s="9"/>
      <c r="CO28" s="9"/>
    </row>
    <row r="29" spans="1:93" ht="22.8">
      <c r="A29" s="173" t="s">
        <v>2</v>
      </c>
      <c r="B29" s="24"/>
      <c r="C29" s="24"/>
      <c r="D29" s="24"/>
      <c r="E29" s="24"/>
      <c r="F29" s="24"/>
      <c r="G29" s="26"/>
      <c r="H29" s="26"/>
      <c r="I29" s="26"/>
      <c r="J29" s="26"/>
      <c r="CL29" s="173" t="s">
        <v>2</v>
      </c>
      <c r="CM29" s="24"/>
      <c r="CN29" s="24"/>
      <c r="CO29" s="26"/>
    </row>
    <row r="30" spans="1:93">
      <c r="G30" s="20" t="s">
        <v>135</v>
      </c>
      <c r="CN30" s="174"/>
      <c r="CO30" s="175"/>
    </row>
    <row r="31" spans="1:93">
      <c r="A31" s="4"/>
      <c r="B31" s="4"/>
      <c r="C31" s="4"/>
      <c r="D31" s="4"/>
      <c r="E31" s="4"/>
      <c r="F31" s="4"/>
      <c r="G31" s="154">
        <v>39083</v>
      </c>
      <c r="H31" s="154">
        <v>39114</v>
      </c>
      <c r="I31" s="154">
        <v>39142</v>
      </c>
      <c r="J31" s="154">
        <v>39173</v>
      </c>
      <c r="K31" s="154">
        <v>39203</v>
      </c>
      <c r="L31" s="154">
        <v>39234</v>
      </c>
      <c r="M31" s="154">
        <v>39264</v>
      </c>
      <c r="N31" s="154">
        <v>39295</v>
      </c>
      <c r="O31" s="154">
        <v>39326</v>
      </c>
      <c r="P31" s="154">
        <v>39356</v>
      </c>
      <c r="Q31" s="154">
        <v>39387</v>
      </c>
      <c r="R31" s="154">
        <v>39417</v>
      </c>
      <c r="S31" s="154">
        <v>39448</v>
      </c>
      <c r="T31" s="154">
        <v>39479</v>
      </c>
      <c r="U31" s="154">
        <v>39508</v>
      </c>
      <c r="V31" s="154">
        <v>39539</v>
      </c>
      <c r="W31" s="154">
        <v>39569</v>
      </c>
      <c r="X31" s="154">
        <v>39600</v>
      </c>
      <c r="Y31" s="154">
        <v>39630</v>
      </c>
      <c r="Z31" s="154">
        <v>39661</v>
      </c>
      <c r="AA31" s="154">
        <v>39692</v>
      </c>
      <c r="AB31" s="154">
        <v>39722</v>
      </c>
      <c r="AC31" s="154">
        <v>39753</v>
      </c>
      <c r="AD31" s="154">
        <v>39783</v>
      </c>
      <c r="AE31" s="154">
        <v>39814</v>
      </c>
      <c r="AF31" s="154">
        <v>39845</v>
      </c>
      <c r="AG31" s="154">
        <v>39873</v>
      </c>
      <c r="AH31" s="154">
        <v>39904</v>
      </c>
      <c r="AI31" s="154">
        <v>39934</v>
      </c>
      <c r="AJ31" s="154">
        <v>39965</v>
      </c>
      <c r="AK31" s="154">
        <v>39995</v>
      </c>
      <c r="AL31" s="154">
        <v>40026</v>
      </c>
      <c r="AM31" s="154">
        <v>40057</v>
      </c>
      <c r="AN31" s="154">
        <v>40087</v>
      </c>
      <c r="AO31" s="154">
        <v>40118</v>
      </c>
      <c r="AP31" s="154">
        <v>40148</v>
      </c>
      <c r="AQ31" s="154">
        <v>40179</v>
      </c>
      <c r="AR31" s="154">
        <v>40210</v>
      </c>
      <c r="AS31" s="154">
        <v>40238</v>
      </c>
      <c r="AT31" s="154">
        <v>40269</v>
      </c>
      <c r="AU31" s="154">
        <v>40299</v>
      </c>
      <c r="AV31" s="154">
        <v>40330</v>
      </c>
      <c r="AW31" s="154">
        <v>40360</v>
      </c>
      <c r="AX31" s="154">
        <v>40391</v>
      </c>
      <c r="AY31" s="154">
        <v>40422</v>
      </c>
      <c r="AZ31" s="154">
        <v>40452</v>
      </c>
      <c r="BA31" s="154">
        <v>40483</v>
      </c>
      <c r="BB31" s="154">
        <v>40513</v>
      </c>
      <c r="BC31" s="154">
        <v>40544</v>
      </c>
      <c r="BD31" s="154">
        <v>40575</v>
      </c>
      <c r="BE31" s="154">
        <v>40603</v>
      </c>
      <c r="BF31" s="154">
        <v>40634</v>
      </c>
      <c r="BG31" s="154">
        <v>40664</v>
      </c>
      <c r="BH31" s="154">
        <v>40695</v>
      </c>
      <c r="BI31" s="154">
        <v>40725</v>
      </c>
      <c r="BJ31" s="154">
        <v>40756</v>
      </c>
      <c r="BK31" s="154">
        <v>40787</v>
      </c>
      <c r="BL31" s="154">
        <v>40817</v>
      </c>
      <c r="BM31" s="154">
        <v>40848</v>
      </c>
      <c r="BN31" s="154">
        <v>40878</v>
      </c>
      <c r="BO31" s="154">
        <v>40909</v>
      </c>
      <c r="BP31" s="154">
        <v>40940</v>
      </c>
      <c r="BQ31" s="154">
        <v>40969</v>
      </c>
      <c r="BR31" s="154">
        <v>41000</v>
      </c>
      <c r="BS31" s="154">
        <v>41030</v>
      </c>
      <c r="BT31" s="154">
        <v>41061</v>
      </c>
      <c r="BU31" s="154">
        <v>41091</v>
      </c>
      <c r="BV31" s="154">
        <v>41122</v>
      </c>
      <c r="BW31" s="154">
        <v>41153</v>
      </c>
      <c r="BX31" s="154">
        <v>41183</v>
      </c>
      <c r="BY31" s="154">
        <v>41214</v>
      </c>
      <c r="BZ31" s="154">
        <v>41244</v>
      </c>
      <c r="CA31" s="154">
        <v>41275</v>
      </c>
      <c r="CB31" s="154">
        <v>41306</v>
      </c>
      <c r="CC31" s="154">
        <v>41334</v>
      </c>
      <c r="CD31" s="154">
        <v>41365</v>
      </c>
      <c r="CE31" s="154">
        <v>41395</v>
      </c>
      <c r="CF31" s="154">
        <v>41426</v>
      </c>
      <c r="CG31" s="154">
        <v>41456</v>
      </c>
      <c r="CH31" s="154">
        <v>41487</v>
      </c>
      <c r="CI31" s="154">
        <v>41518</v>
      </c>
      <c r="CJ31" s="154">
        <v>41548</v>
      </c>
      <c r="CL31" s="4"/>
      <c r="CM31" s="4"/>
      <c r="CN31" s="155"/>
      <c r="CO31" s="156"/>
    </row>
    <row r="32" spans="1:93" ht="20.399999999999999">
      <c r="A32" s="4"/>
      <c r="B32" s="1" t="s">
        <v>9</v>
      </c>
      <c r="C32" s="1" t="s">
        <v>9</v>
      </c>
      <c r="D32" s="1" t="s">
        <v>9</v>
      </c>
      <c r="E32" s="1" t="s">
        <v>9</v>
      </c>
      <c r="F32" s="1" t="s">
        <v>9</v>
      </c>
      <c r="G32" s="3"/>
      <c r="H32" s="3"/>
      <c r="I32" s="3"/>
      <c r="J32" s="3"/>
      <c r="K32" s="3"/>
      <c r="CL32" s="4"/>
      <c r="CM32" s="1" t="s">
        <v>9</v>
      </c>
      <c r="CN32" s="176"/>
      <c r="CO32" s="150"/>
    </row>
    <row r="33" spans="1:93">
      <c r="A33" s="58" t="s">
        <v>46</v>
      </c>
      <c r="B33" s="1"/>
      <c r="C33" s="56">
        <v>4.7699999999999996</v>
      </c>
      <c r="D33" s="7">
        <v>4.7699999999999996</v>
      </c>
      <c r="E33" s="7">
        <v>5.86</v>
      </c>
      <c r="F33" s="7">
        <v>3.71</v>
      </c>
      <c r="G33" s="3"/>
      <c r="H33" s="3"/>
      <c r="I33" s="3"/>
      <c r="J33" s="3"/>
      <c r="K33" s="3"/>
      <c r="BB33" s="77">
        <v>540.16770000000008</v>
      </c>
      <c r="BC33" s="77">
        <v>551.46429999999998</v>
      </c>
      <c r="BD33" s="77">
        <v>570.51900000000001</v>
      </c>
      <c r="BE33" s="77">
        <v>562.73910000000001</v>
      </c>
      <c r="BF33" s="77">
        <v>548.94690000000003</v>
      </c>
      <c r="BG33" s="77">
        <v>532.24189999999999</v>
      </c>
      <c r="BH33" s="77">
        <v>532.32450000000006</v>
      </c>
      <c r="BI33" s="77">
        <v>532.36689999999999</v>
      </c>
      <c r="BJ33" s="77">
        <v>532.31450000000007</v>
      </c>
      <c r="BK33" s="77">
        <v>530.94560000000001</v>
      </c>
      <c r="BL33" s="77">
        <v>527.19080000000008</v>
      </c>
      <c r="BM33" s="77">
        <v>527.42050000000006</v>
      </c>
      <c r="BN33" s="77">
        <v>527.74099999999999</v>
      </c>
      <c r="BO33" s="77">
        <v>528.24959999999999</v>
      </c>
      <c r="BP33" s="77">
        <v>529.31259999999997</v>
      </c>
      <c r="BQ33" s="77">
        <v>559.33270000000005</v>
      </c>
      <c r="BR33" s="80">
        <v>563.69090000000006</v>
      </c>
      <c r="BS33" s="42">
        <v>563.69820000000004</v>
      </c>
      <c r="BT33" s="42">
        <v>563.18809999999996</v>
      </c>
      <c r="BU33" s="42">
        <v>563.0616</v>
      </c>
      <c r="BV33" s="42">
        <v>563.1241</v>
      </c>
      <c r="BW33" s="42">
        <v>564.79690000000005</v>
      </c>
      <c r="BX33" s="42">
        <v>565.72479999999996</v>
      </c>
      <c r="BY33" s="42">
        <v>566.04110000000003</v>
      </c>
      <c r="BZ33" s="42">
        <v>566.3492</v>
      </c>
      <c r="CA33" s="42">
        <v>564.75400000000002</v>
      </c>
      <c r="CB33" s="42">
        <v>561.45899999999995</v>
      </c>
      <c r="CC33" s="42">
        <v>558.74620000000004</v>
      </c>
      <c r="CD33" s="42">
        <v>551.10410000000002</v>
      </c>
      <c r="CE33" s="42">
        <v>550.64570000000003</v>
      </c>
      <c r="CF33" s="42">
        <v>553.58420000000001</v>
      </c>
      <c r="CG33" s="42">
        <v>567.54349999999999</v>
      </c>
      <c r="CH33" s="42">
        <v>574.34379999999999</v>
      </c>
      <c r="CI33" s="42">
        <v>574.97190000000001</v>
      </c>
      <c r="CJ33" s="42">
        <v>574.81489999999997</v>
      </c>
      <c r="CL33" s="58" t="s">
        <v>46</v>
      </c>
      <c r="CM33" s="7">
        <v>3.71</v>
      </c>
      <c r="CN33" s="176"/>
      <c r="CO33" s="177"/>
    </row>
    <row r="34" spans="1:93">
      <c r="A34" s="6" t="s">
        <v>20</v>
      </c>
      <c r="B34" s="7">
        <v>23.21</v>
      </c>
      <c r="C34" s="160">
        <v>31.88</v>
      </c>
      <c r="D34" s="160">
        <v>31.88</v>
      </c>
      <c r="E34" s="7">
        <v>33.75</v>
      </c>
      <c r="F34" s="7">
        <v>34.68</v>
      </c>
      <c r="G34" s="77">
        <v>472.9135</v>
      </c>
      <c r="H34" s="77">
        <v>477.1044</v>
      </c>
      <c r="I34" s="77">
        <v>504.65530000000001</v>
      </c>
      <c r="J34" s="77">
        <v>518.90549999999996</v>
      </c>
      <c r="K34" s="77">
        <v>476.89280000000002</v>
      </c>
      <c r="L34" s="77">
        <v>485.17849999999999</v>
      </c>
      <c r="M34" s="77">
        <v>552.72670000000005</v>
      </c>
      <c r="N34" s="77">
        <v>616.99519999999995</v>
      </c>
      <c r="O34" s="77">
        <v>602.68910000000005</v>
      </c>
      <c r="P34" s="77">
        <v>540.45849999999996</v>
      </c>
      <c r="Q34" s="77">
        <v>505.54919999999998</v>
      </c>
      <c r="R34" s="77">
        <v>498.39389999999997</v>
      </c>
      <c r="S34" s="77">
        <v>479.44709999999998</v>
      </c>
      <c r="T34" s="77">
        <v>444.62060000000002</v>
      </c>
      <c r="U34" s="77">
        <v>443.34010000000001</v>
      </c>
      <c r="V34" s="77">
        <v>492.79739999999998</v>
      </c>
      <c r="W34" s="77">
        <v>504.04500000000002</v>
      </c>
      <c r="X34" s="77">
        <v>493.68700000000001</v>
      </c>
      <c r="Y34" s="77">
        <v>533.92840000000001</v>
      </c>
      <c r="Z34" s="77">
        <v>580.99120000000005</v>
      </c>
      <c r="AA34" s="77">
        <v>587.68449999999996</v>
      </c>
      <c r="AB34" s="77">
        <v>572.53150000000005</v>
      </c>
      <c r="AC34" s="77">
        <v>526.12170000000003</v>
      </c>
      <c r="AD34" s="77">
        <v>518.29859999999996</v>
      </c>
      <c r="AE34" s="77">
        <v>505.37580000000003</v>
      </c>
      <c r="AF34" s="77">
        <v>475.08109999999999</v>
      </c>
      <c r="AG34" s="77">
        <v>466.63189999999997</v>
      </c>
      <c r="AH34" s="77">
        <v>523.29250000000002</v>
      </c>
      <c r="AI34" s="77">
        <v>525.72209999999995</v>
      </c>
      <c r="AJ34" s="77">
        <v>531.04650000000004</v>
      </c>
      <c r="AK34" s="77">
        <v>563.15650000000005</v>
      </c>
      <c r="AL34" s="77">
        <v>610.64559999999994</v>
      </c>
      <c r="AM34" s="77">
        <v>625.10270000000003</v>
      </c>
      <c r="AN34" s="77">
        <v>598.04920000000004</v>
      </c>
      <c r="AO34" s="77">
        <v>528.74670000000003</v>
      </c>
      <c r="AP34" s="77">
        <v>534.62549999999999</v>
      </c>
      <c r="AQ34" s="77">
        <v>512.95069999999998</v>
      </c>
      <c r="AR34" s="77">
        <v>516.47749999999996</v>
      </c>
      <c r="AS34" s="77">
        <v>539.21749999999997</v>
      </c>
      <c r="AT34" s="77">
        <v>563.41819999999996</v>
      </c>
      <c r="AU34" s="77">
        <v>506.47430000000003</v>
      </c>
      <c r="AV34" s="77">
        <v>515.11839999999995</v>
      </c>
      <c r="AW34" s="77">
        <v>552.83029999999997</v>
      </c>
      <c r="AX34" s="77">
        <v>607.49829999999997</v>
      </c>
      <c r="AY34" s="77">
        <v>603.87829999999997</v>
      </c>
      <c r="AZ34" s="77">
        <v>574.38</v>
      </c>
      <c r="BA34" s="77">
        <v>517.33389999999997</v>
      </c>
      <c r="BB34" s="77">
        <v>517.20719999999994</v>
      </c>
      <c r="BC34" s="77">
        <v>486.18400000000003</v>
      </c>
      <c r="BD34" s="77">
        <v>477.68740000000003</v>
      </c>
      <c r="BE34" s="77">
        <v>481.70960000000002</v>
      </c>
      <c r="BF34" s="77">
        <v>581.77780000000007</v>
      </c>
      <c r="BG34" s="77">
        <v>560.20069999999998</v>
      </c>
      <c r="BH34" s="77">
        <v>555.69850000000008</v>
      </c>
      <c r="BI34" s="77">
        <v>589.80460000000005</v>
      </c>
      <c r="BJ34" s="77">
        <v>613.71940000000006</v>
      </c>
      <c r="BK34" s="77">
        <v>638.84749999999997</v>
      </c>
      <c r="BL34" s="77">
        <v>596.74030000000005</v>
      </c>
      <c r="BM34" s="77">
        <v>533.8963</v>
      </c>
      <c r="BN34" s="77">
        <v>538.42790000000002</v>
      </c>
      <c r="BO34" s="77">
        <v>485.5754</v>
      </c>
      <c r="BP34" s="77">
        <v>485.12700000000001</v>
      </c>
      <c r="BQ34" s="77">
        <v>493.71870000000001</v>
      </c>
      <c r="BR34" s="80">
        <v>535.18340000000001</v>
      </c>
      <c r="BS34" s="42">
        <v>508.36610000000002</v>
      </c>
      <c r="BT34" s="42">
        <v>505.38389999999998</v>
      </c>
      <c r="BU34" s="42">
        <v>539.42589999999996</v>
      </c>
      <c r="BV34" s="42">
        <v>552.63059999999996</v>
      </c>
      <c r="BW34" s="42">
        <v>562.76430000000005</v>
      </c>
      <c r="BX34" s="42">
        <v>529.82629999999995</v>
      </c>
      <c r="BY34" s="42">
        <v>535.9375</v>
      </c>
      <c r="BZ34" s="42">
        <v>526.92939999999999</v>
      </c>
      <c r="CA34" s="42">
        <v>497.30149999999998</v>
      </c>
      <c r="CB34" s="42">
        <v>455.14510000000001</v>
      </c>
      <c r="CC34" s="42">
        <v>443.13929999999999</v>
      </c>
      <c r="CD34" s="42">
        <v>483.57889999999998</v>
      </c>
      <c r="CE34" s="42">
        <v>502.03789999999998</v>
      </c>
      <c r="CF34" s="42">
        <v>478.94080000000002</v>
      </c>
      <c r="CG34" s="42">
        <v>509.85180000000003</v>
      </c>
      <c r="CH34" s="42">
        <v>547.60320000000002</v>
      </c>
      <c r="CI34" s="42">
        <v>555.43219999999997</v>
      </c>
      <c r="CJ34" s="42">
        <v>541.55870000000004</v>
      </c>
      <c r="CL34" s="6" t="s">
        <v>20</v>
      </c>
      <c r="CM34" s="7">
        <v>34.68</v>
      </c>
      <c r="CN34" s="158"/>
      <c r="CO34" s="159"/>
    </row>
    <row r="35" spans="1:93">
      <c r="A35" s="6" t="s">
        <v>13</v>
      </c>
      <c r="B35" s="7">
        <v>52.3</v>
      </c>
      <c r="C35" s="160">
        <v>35.6</v>
      </c>
      <c r="D35" s="160">
        <v>35.6</v>
      </c>
      <c r="E35" s="7">
        <v>39.549999999999997</v>
      </c>
      <c r="F35" s="7">
        <v>39.03</v>
      </c>
      <c r="G35" s="77">
        <v>526.99350000000004</v>
      </c>
      <c r="H35" s="77">
        <v>573.85680000000002</v>
      </c>
      <c r="I35" s="77">
        <v>597.56679999999994</v>
      </c>
      <c r="J35" s="77">
        <v>579.22</v>
      </c>
      <c r="K35" s="77">
        <v>503.79969999999997</v>
      </c>
      <c r="L35" s="77">
        <v>496.37</v>
      </c>
      <c r="M35" s="77">
        <v>539.1377</v>
      </c>
      <c r="N35" s="77">
        <v>567.22130000000004</v>
      </c>
      <c r="O35" s="77">
        <v>613.69529999999997</v>
      </c>
      <c r="P35" s="77">
        <v>713.05229999999995</v>
      </c>
      <c r="Q35" s="77">
        <v>797.38030000000003</v>
      </c>
      <c r="R35" s="77">
        <v>767.5616</v>
      </c>
      <c r="S35" s="77">
        <v>693.89229999999998</v>
      </c>
      <c r="T35" s="77">
        <v>608.97519999999997</v>
      </c>
      <c r="U35" s="77">
        <v>606.14390000000003</v>
      </c>
      <c r="V35" s="77">
        <v>543.66930000000002</v>
      </c>
      <c r="W35" s="77">
        <v>503.8784</v>
      </c>
      <c r="X35" s="77">
        <v>524.50900000000001</v>
      </c>
      <c r="Y35" s="77">
        <v>594.9239</v>
      </c>
      <c r="Z35" s="77">
        <v>624.21259999999995</v>
      </c>
      <c r="AA35" s="77">
        <v>690.45129999999995</v>
      </c>
      <c r="AB35" s="77">
        <v>766.12480000000005</v>
      </c>
      <c r="AC35" s="77">
        <v>884.85699999999997</v>
      </c>
      <c r="AD35" s="77">
        <v>852.22389999999996</v>
      </c>
      <c r="AE35" s="77">
        <v>814.78229999999996</v>
      </c>
      <c r="AF35" s="77">
        <v>685.42</v>
      </c>
      <c r="AG35" s="77">
        <v>595.29449999999997</v>
      </c>
      <c r="AH35" s="77">
        <v>569.02030000000002</v>
      </c>
      <c r="AI35" s="77">
        <v>572.33159999999998</v>
      </c>
      <c r="AJ35" s="77">
        <v>579.26400000000001</v>
      </c>
      <c r="AK35" s="77">
        <v>657.47770000000003</v>
      </c>
      <c r="AL35" s="77">
        <v>693.00549999999998</v>
      </c>
      <c r="AM35" s="77">
        <v>772.31299999999999</v>
      </c>
      <c r="AN35" s="77">
        <v>822.6277</v>
      </c>
      <c r="AO35" s="77">
        <v>835.00400000000002</v>
      </c>
      <c r="AP35" s="77">
        <v>836.96579999999994</v>
      </c>
      <c r="AQ35" s="77">
        <v>740.73969999999997</v>
      </c>
      <c r="AR35" s="77">
        <v>629.80499999999995</v>
      </c>
      <c r="AS35" s="77">
        <v>618.62</v>
      </c>
      <c r="AT35" s="77">
        <v>611.37469999999996</v>
      </c>
      <c r="AU35" s="77">
        <v>571.59130000000005</v>
      </c>
      <c r="AV35" s="77">
        <v>562.61599999999999</v>
      </c>
      <c r="AW35" s="77">
        <v>604.26130000000001</v>
      </c>
      <c r="AX35" s="77">
        <v>642.51520000000005</v>
      </c>
      <c r="AY35" s="77">
        <v>684.63170000000002</v>
      </c>
      <c r="AZ35" s="77">
        <v>695.27419999999995</v>
      </c>
      <c r="BA35" s="77">
        <v>690.97829999999999</v>
      </c>
      <c r="BB35" s="77">
        <v>695.25450000000001</v>
      </c>
      <c r="BC35" s="77">
        <v>658.43320000000006</v>
      </c>
      <c r="BD35" s="77">
        <v>632.01570000000004</v>
      </c>
      <c r="BE35" s="77">
        <v>652.78680000000008</v>
      </c>
      <c r="BF35" s="77">
        <v>638.26300000000003</v>
      </c>
      <c r="BG35" s="77">
        <v>627.13580000000002</v>
      </c>
      <c r="BH35" s="77">
        <v>633.99130000000002</v>
      </c>
      <c r="BI35" s="77">
        <v>648.03770000000009</v>
      </c>
      <c r="BJ35" s="77">
        <v>679.1223</v>
      </c>
      <c r="BK35" s="77">
        <v>720.70630000000006</v>
      </c>
      <c r="BL35" s="77">
        <v>775.06970000000001</v>
      </c>
      <c r="BM35" s="77">
        <v>806.68100000000004</v>
      </c>
      <c r="BN35" s="77">
        <v>814.06770000000006</v>
      </c>
      <c r="BO35" s="77">
        <v>743.79970000000003</v>
      </c>
      <c r="BP35" s="77">
        <v>699.40100000000007</v>
      </c>
      <c r="BQ35" s="77">
        <v>687.23</v>
      </c>
      <c r="BR35" s="80">
        <v>683.20500000000004</v>
      </c>
      <c r="BS35" s="42">
        <v>636.88610000000006</v>
      </c>
      <c r="BT35" s="42">
        <v>602.79830000000004</v>
      </c>
      <c r="BU35" s="42">
        <v>654.11770000000001</v>
      </c>
      <c r="BV35" s="42">
        <v>718.91610000000003</v>
      </c>
      <c r="BW35" s="42">
        <v>782.58399999999995</v>
      </c>
      <c r="BX35" s="42">
        <v>784.54840000000002</v>
      </c>
      <c r="BY35" s="42">
        <v>792.02250000000004</v>
      </c>
      <c r="BZ35" s="42">
        <v>747.00289999999995</v>
      </c>
      <c r="CA35" s="42">
        <v>706.76900000000001</v>
      </c>
      <c r="CB35" s="42">
        <v>615.15639999999996</v>
      </c>
      <c r="CC35" s="42">
        <v>606.69190000000003</v>
      </c>
      <c r="CD35" s="42">
        <v>612.09100000000001</v>
      </c>
      <c r="CE35" s="42">
        <v>639.24810000000002</v>
      </c>
      <c r="CF35" s="42">
        <v>706.78700000000003</v>
      </c>
      <c r="CG35" s="42">
        <v>750.83900000000006</v>
      </c>
      <c r="CH35" s="42">
        <v>762.40549999999996</v>
      </c>
      <c r="CI35" s="42">
        <v>772.30499999999995</v>
      </c>
      <c r="CJ35" s="42">
        <v>729.48810000000003</v>
      </c>
      <c r="CL35" s="6" t="s">
        <v>13</v>
      </c>
      <c r="CM35" s="7">
        <v>39.03</v>
      </c>
      <c r="CN35" s="158"/>
      <c r="CO35" s="159"/>
    </row>
    <row r="36" spans="1:93">
      <c r="A36" s="6" t="s">
        <v>115</v>
      </c>
      <c r="B36" s="7"/>
      <c r="C36" s="160"/>
      <c r="D36" s="160"/>
      <c r="E36" s="7"/>
      <c r="F36" s="7">
        <v>1.39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80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>
        <v>595.80935161290324</v>
      </c>
      <c r="CH36" s="42">
        <v>587.77253225806442</v>
      </c>
      <c r="CI36" s="42">
        <v>603.64440000000013</v>
      </c>
      <c r="CJ36" s="42">
        <v>625.66093548387096</v>
      </c>
      <c r="CL36" s="6" t="s">
        <v>115</v>
      </c>
      <c r="CM36" s="7">
        <v>1.39</v>
      </c>
      <c r="CN36" s="158"/>
      <c r="CO36" s="159"/>
    </row>
    <row r="37" spans="1:93">
      <c r="A37" s="6" t="s">
        <v>21</v>
      </c>
      <c r="B37" s="7">
        <v>19.37</v>
      </c>
      <c r="C37" s="160">
        <v>18.66</v>
      </c>
      <c r="D37" s="160">
        <v>18.66</v>
      </c>
      <c r="E37" s="7">
        <v>12.51</v>
      </c>
      <c r="F37" s="7">
        <v>12.51</v>
      </c>
      <c r="G37" s="77">
        <v>659.58230000000003</v>
      </c>
      <c r="H37" s="77">
        <v>572.41070000000002</v>
      </c>
      <c r="I37" s="77">
        <v>613.06610000000001</v>
      </c>
      <c r="J37" s="77">
        <v>647.01030000000003</v>
      </c>
      <c r="K37" s="77">
        <v>646.9194</v>
      </c>
      <c r="L37" s="77">
        <v>665.4</v>
      </c>
      <c r="M37" s="77">
        <v>662.53290000000004</v>
      </c>
      <c r="N37" s="77">
        <v>658.86</v>
      </c>
      <c r="O37" s="77">
        <v>579.81370000000004</v>
      </c>
      <c r="P37" s="77">
        <v>715.33349999999996</v>
      </c>
      <c r="Q37" s="77">
        <v>719.05129999999997</v>
      </c>
      <c r="R37" s="77">
        <v>724.98479999999995</v>
      </c>
      <c r="S37" s="77">
        <v>703.12710000000004</v>
      </c>
      <c r="T37" s="77">
        <v>589.26239999999996</v>
      </c>
      <c r="U37" s="77">
        <v>691.63520000000005</v>
      </c>
      <c r="V37" s="77">
        <v>561.82169999999996</v>
      </c>
      <c r="W37" s="77">
        <v>554.78030000000001</v>
      </c>
      <c r="X37" s="77">
        <v>613.12699999999995</v>
      </c>
      <c r="Y37" s="77">
        <v>612.62419999999997</v>
      </c>
      <c r="Z37" s="77">
        <v>622.91999999999996</v>
      </c>
      <c r="AA37" s="77">
        <v>666.70500000000004</v>
      </c>
      <c r="AB37" s="77">
        <v>665.35609999999997</v>
      </c>
      <c r="AC37" s="77">
        <v>663.13469999999995</v>
      </c>
      <c r="AD37" s="77">
        <v>598.79650000000004</v>
      </c>
      <c r="AE37" s="77">
        <v>530.78679999999997</v>
      </c>
      <c r="AF37" s="77">
        <v>552.16890000000001</v>
      </c>
      <c r="AG37" s="77">
        <v>568.16650000000004</v>
      </c>
      <c r="AH37" s="77">
        <v>603.06870000000004</v>
      </c>
      <c r="AI37" s="77">
        <v>567.99770000000001</v>
      </c>
      <c r="AJ37" s="77">
        <v>604.01930000000004</v>
      </c>
      <c r="AK37" s="77">
        <v>634.86099999999999</v>
      </c>
      <c r="AL37" s="77">
        <v>644.89970000000005</v>
      </c>
      <c r="AM37" s="77">
        <v>694.20500000000004</v>
      </c>
      <c r="AN37" s="77">
        <v>666.49869999999999</v>
      </c>
      <c r="AO37" s="77">
        <v>625.46529999999996</v>
      </c>
      <c r="AP37" s="77">
        <v>658.00710000000004</v>
      </c>
      <c r="AQ37" s="77">
        <v>557.63260000000002</v>
      </c>
      <c r="AR37" s="77">
        <v>475.6</v>
      </c>
      <c r="AS37" s="77">
        <v>520.75059999999996</v>
      </c>
      <c r="AT37" s="77">
        <v>507.49869999999999</v>
      </c>
      <c r="AU37" s="77">
        <v>492.84059999999999</v>
      </c>
      <c r="AV37" s="77">
        <v>517.08330000000001</v>
      </c>
      <c r="AW37" s="77">
        <v>512.85230000000001</v>
      </c>
      <c r="AX37" s="77">
        <v>518.09320000000002</v>
      </c>
      <c r="AY37" s="77">
        <v>541.69029999999998</v>
      </c>
      <c r="AZ37" s="77">
        <v>549.82000000000005</v>
      </c>
      <c r="BA37" s="77">
        <v>563.31730000000005</v>
      </c>
      <c r="BB37" s="77">
        <v>545.58029999999997</v>
      </c>
      <c r="BC37" s="77">
        <v>469.55710000000005</v>
      </c>
      <c r="BD37" s="77">
        <v>454.27820000000003</v>
      </c>
      <c r="BE37" s="77">
        <v>465.25450000000001</v>
      </c>
      <c r="BF37" s="77">
        <v>542.01769999999999</v>
      </c>
      <c r="BG37" s="77">
        <v>508.0335</v>
      </c>
      <c r="BH37" s="77">
        <v>510.26930000000004</v>
      </c>
      <c r="BI37" s="77">
        <v>511.88160000000005</v>
      </c>
      <c r="BJ37" s="77">
        <v>513.64870000000008</v>
      </c>
      <c r="BK37" s="77">
        <v>515.36469999999997</v>
      </c>
      <c r="BL37" s="77">
        <v>518.19000000000005</v>
      </c>
      <c r="BM37" s="77">
        <v>575.98770000000002</v>
      </c>
      <c r="BN37" s="77">
        <v>598.28550000000007</v>
      </c>
      <c r="BO37" s="77">
        <v>602.08550000000002</v>
      </c>
      <c r="BP37" s="77">
        <v>604.50340000000006</v>
      </c>
      <c r="BQ37" s="77">
        <v>605.49680000000001</v>
      </c>
      <c r="BR37" s="80">
        <v>607.16369999999995</v>
      </c>
      <c r="BS37" s="42">
        <v>605.09550000000002</v>
      </c>
      <c r="BT37" s="42">
        <v>603.66970000000003</v>
      </c>
      <c r="BU37" s="42">
        <v>603.65610000000004</v>
      </c>
      <c r="BV37" s="42">
        <v>604.1</v>
      </c>
      <c r="BW37" s="42">
        <v>604.52930000000003</v>
      </c>
      <c r="BX37" s="42">
        <v>605.55939999999998</v>
      </c>
      <c r="BY37" s="42">
        <v>608.08000000000004</v>
      </c>
      <c r="BZ37" s="42">
        <v>610.80420000000004</v>
      </c>
      <c r="CA37" s="42">
        <v>611.97130000000004</v>
      </c>
      <c r="CB37" s="42">
        <v>611.73929999999996</v>
      </c>
      <c r="CC37" s="42">
        <v>645.16319999999996</v>
      </c>
      <c r="CD37" s="42">
        <v>588.30600000000004</v>
      </c>
      <c r="CE37" s="42">
        <v>577.48900000000003</v>
      </c>
      <c r="CF37" s="42">
        <v>575.45069999999998</v>
      </c>
      <c r="CG37" s="42">
        <v>589.50580000000002</v>
      </c>
      <c r="CH37" s="42">
        <v>636.48159999999996</v>
      </c>
      <c r="CI37" s="42">
        <v>687.29769999999996</v>
      </c>
      <c r="CJ37" s="42">
        <v>707.15290000000005</v>
      </c>
      <c r="CL37" s="6" t="s">
        <v>21</v>
      </c>
      <c r="CM37" s="7">
        <v>12.51</v>
      </c>
      <c r="CN37" s="158"/>
      <c r="CO37" s="159"/>
    </row>
    <row r="38" spans="1:93">
      <c r="A38" s="6" t="s">
        <v>22</v>
      </c>
      <c r="B38" s="7">
        <v>0.93</v>
      </c>
      <c r="C38" s="160">
        <v>0.92</v>
      </c>
      <c r="D38" s="160">
        <v>0.92</v>
      </c>
      <c r="E38" s="7"/>
      <c r="F38" s="7"/>
      <c r="G38" s="77">
        <v>626.0761</v>
      </c>
      <c r="H38" s="77">
        <v>613.84540000000004</v>
      </c>
      <c r="I38" s="77">
        <v>591.55510000000004</v>
      </c>
      <c r="J38" s="77">
        <v>576.56979999999999</v>
      </c>
      <c r="K38" s="77">
        <v>491.76830000000001</v>
      </c>
      <c r="L38" s="77">
        <v>443.87779999999998</v>
      </c>
      <c r="M38" s="77">
        <v>408.51069999999999</v>
      </c>
      <c r="N38" s="77">
        <v>434.83780000000002</v>
      </c>
      <c r="O38" s="77">
        <v>490.24310000000003</v>
      </c>
      <c r="P38" s="77">
        <v>481.33089999999999</v>
      </c>
      <c r="Q38" s="77">
        <v>452.52760000000001</v>
      </c>
      <c r="R38" s="77">
        <v>593.54520000000002</v>
      </c>
      <c r="S38" s="77">
        <v>536.35479999999995</v>
      </c>
      <c r="T38" s="77">
        <v>459.44830000000002</v>
      </c>
      <c r="U38" s="77">
        <v>480.90320000000003</v>
      </c>
      <c r="V38" s="77">
        <v>523.96669999999995</v>
      </c>
      <c r="W38" s="77">
        <v>461.51609999999999</v>
      </c>
      <c r="X38" s="77">
        <v>419.9667</v>
      </c>
      <c r="Y38" s="77">
        <v>428.35480000000001</v>
      </c>
      <c r="Z38" s="77">
        <v>467.67739999999998</v>
      </c>
      <c r="AA38" s="77">
        <v>543.1</v>
      </c>
      <c r="AB38" s="77">
        <v>627.45159999999998</v>
      </c>
      <c r="AC38" s="77">
        <v>720.93330000000003</v>
      </c>
      <c r="AD38" s="77">
        <v>802.45159999999998</v>
      </c>
      <c r="AE38" s="77">
        <v>938.7097</v>
      </c>
      <c r="AF38" s="77">
        <v>906.07140000000004</v>
      </c>
      <c r="AG38" s="77">
        <v>735.35479999999995</v>
      </c>
      <c r="AH38" s="77">
        <v>641.66669999999999</v>
      </c>
      <c r="AI38" s="77">
        <v>641.5806</v>
      </c>
      <c r="AJ38" s="77">
        <v>698.43330000000003</v>
      </c>
      <c r="AK38" s="77">
        <v>727.51610000000005</v>
      </c>
      <c r="AL38" s="77">
        <v>724.12900000000002</v>
      </c>
      <c r="AM38" s="77">
        <v>746.73329999999999</v>
      </c>
      <c r="AN38" s="77">
        <v>780.38710000000003</v>
      </c>
      <c r="AO38" s="77">
        <v>842.8</v>
      </c>
      <c r="AP38" s="77">
        <v>868.54840000000002</v>
      </c>
      <c r="AQ38" s="77">
        <v>819.06449999999995</v>
      </c>
      <c r="AR38" s="77">
        <v>751.25</v>
      </c>
      <c r="AS38" s="77">
        <v>745.12900000000002</v>
      </c>
      <c r="AT38" s="77">
        <v>740.3</v>
      </c>
      <c r="AU38" s="77">
        <v>709.7097</v>
      </c>
      <c r="AV38" s="77">
        <v>636.86670000000004</v>
      </c>
      <c r="AW38" s="77">
        <v>564.83870000000002</v>
      </c>
      <c r="AX38" s="77">
        <v>609.51610000000005</v>
      </c>
      <c r="AY38" s="77">
        <v>627.4</v>
      </c>
      <c r="AZ38" s="77">
        <v>630.54840000000002</v>
      </c>
      <c r="BA38" s="77">
        <v>652.23329999999999</v>
      </c>
      <c r="BB38" s="77">
        <v>693.87099999999998</v>
      </c>
      <c r="BC38" s="77">
        <v>670.12900000000002</v>
      </c>
      <c r="BD38" s="77">
        <v>584.89290000000005</v>
      </c>
      <c r="BE38" s="77">
        <v>548.51610000000005</v>
      </c>
      <c r="BF38" s="77">
        <v>533.56669999999997</v>
      </c>
      <c r="BG38" s="77">
        <v>529.38710000000003</v>
      </c>
      <c r="BH38" s="77">
        <v>504.4667</v>
      </c>
      <c r="BI38" s="77">
        <v>493.90320000000003</v>
      </c>
      <c r="BJ38" s="77">
        <v>476</v>
      </c>
      <c r="BK38" s="77">
        <v>484.5</v>
      </c>
      <c r="BL38" s="77">
        <v>539.51610000000005</v>
      </c>
      <c r="BM38" s="77">
        <v>613.1</v>
      </c>
      <c r="BN38" s="77">
        <v>647.77420000000006</v>
      </c>
      <c r="BO38" s="77">
        <v>560.12900000000002</v>
      </c>
      <c r="BP38" s="77">
        <v>458.03450000000004</v>
      </c>
      <c r="BQ38" s="77">
        <v>444.38710000000003</v>
      </c>
      <c r="BR38" s="80">
        <v>494.06670000000003</v>
      </c>
      <c r="BS38" s="42">
        <v>562.67740000000003</v>
      </c>
      <c r="BT38" s="42">
        <v>547.16669999999999</v>
      </c>
      <c r="BU38" s="42">
        <v>475.4194</v>
      </c>
      <c r="BV38" s="42">
        <v>467.03230000000002</v>
      </c>
      <c r="BW38" s="42">
        <v>469.2</v>
      </c>
      <c r="BX38" s="42">
        <v>493.93549999999999</v>
      </c>
      <c r="BY38" s="42">
        <v>548.25</v>
      </c>
      <c r="BZ38" s="42">
        <v>536</v>
      </c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L38" s="6" t="s">
        <v>22</v>
      </c>
      <c r="CM38" s="7"/>
      <c r="CN38" s="158"/>
      <c r="CO38" s="159"/>
    </row>
    <row r="39" spans="1:93">
      <c r="A39" s="6" t="s">
        <v>23</v>
      </c>
      <c r="B39" s="7">
        <v>0.26</v>
      </c>
      <c r="C39" s="160">
        <v>0.28999999999999998</v>
      </c>
      <c r="D39" s="160">
        <v>0.28999999999999998</v>
      </c>
      <c r="E39" s="7">
        <v>0.38</v>
      </c>
      <c r="F39" s="7">
        <v>0.44</v>
      </c>
      <c r="G39" s="77">
        <v>523.68470000000002</v>
      </c>
      <c r="H39" s="77">
        <v>509.16140000000001</v>
      </c>
      <c r="I39" s="77">
        <v>552.03869999999995</v>
      </c>
      <c r="J39" s="77">
        <v>570.33699999999999</v>
      </c>
      <c r="K39" s="77">
        <v>435.05599999999998</v>
      </c>
      <c r="L39" s="77">
        <v>413.06869999999998</v>
      </c>
      <c r="M39" s="77">
        <v>463.75850000000003</v>
      </c>
      <c r="N39" s="77">
        <v>491.20639999999997</v>
      </c>
      <c r="O39" s="77">
        <v>524.27250000000004</v>
      </c>
      <c r="P39" s="77">
        <v>530.81389999999999</v>
      </c>
      <c r="Q39" s="77">
        <v>601.01589999999999</v>
      </c>
      <c r="R39" s="77">
        <v>645.99659999999994</v>
      </c>
      <c r="S39" s="77">
        <v>594.96029999999996</v>
      </c>
      <c r="T39" s="77">
        <v>532.43320000000006</v>
      </c>
      <c r="U39" s="77">
        <v>574.55110000000002</v>
      </c>
      <c r="V39" s="77">
        <v>438.13470000000001</v>
      </c>
      <c r="W39" s="77">
        <v>407.99939999999998</v>
      </c>
      <c r="X39" s="77">
        <v>416.26069999999999</v>
      </c>
      <c r="Y39" s="77">
        <v>460.05309999999997</v>
      </c>
      <c r="Z39" s="77">
        <v>516.9914</v>
      </c>
      <c r="AA39" s="77">
        <v>542.97969999999998</v>
      </c>
      <c r="AB39" s="77">
        <v>526.55319999999995</v>
      </c>
      <c r="AC39" s="77">
        <v>586.98289999999997</v>
      </c>
      <c r="AD39" s="77">
        <v>648.91430000000003</v>
      </c>
      <c r="AE39" s="77">
        <v>600.4873</v>
      </c>
      <c r="AF39" s="77">
        <v>547.50670000000002</v>
      </c>
      <c r="AG39" s="77">
        <v>464.22730000000001</v>
      </c>
      <c r="AH39" s="77">
        <v>470.27640000000002</v>
      </c>
      <c r="AI39" s="77">
        <v>471.45080000000002</v>
      </c>
      <c r="AJ39" s="77">
        <v>442.71499999999997</v>
      </c>
      <c r="AK39" s="77">
        <v>504.70089999999999</v>
      </c>
      <c r="AL39" s="77">
        <v>545.98149999999998</v>
      </c>
      <c r="AM39" s="77">
        <v>556.92269999999996</v>
      </c>
      <c r="AN39" s="77">
        <v>571.92499999999995</v>
      </c>
      <c r="AO39" s="77">
        <v>619.18430000000001</v>
      </c>
      <c r="AP39" s="77">
        <v>676.22580000000005</v>
      </c>
      <c r="AQ39" s="77">
        <v>621.69389999999999</v>
      </c>
      <c r="AR39" s="77">
        <v>544.55200000000002</v>
      </c>
      <c r="AS39" s="77">
        <v>524.65679999999998</v>
      </c>
      <c r="AT39" s="77">
        <v>530.6087</v>
      </c>
      <c r="AU39" s="77">
        <v>491.92160000000001</v>
      </c>
      <c r="AV39" s="77">
        <v>471.38409999999999</v>
      </c>
      <c r="AW39" s="77">
        <v>503.70870000000002</v>
      </c>
      <c r="AX39" s="77">
        <v>564.9425</v>
      </c>
      <c r="AY39" s="77">
        <v>577.89670000000001</v>
      </c>
      <c r="AZ39" s="77">
        <v>584.69389999999999</v>
      </c>
      <c r="BA39" s="77">
        <v>618.08579999999995</v>
      </c>
      <c r="BB39" s="77">
        <v>662.32370000000003</v>
      </c>
      <c r="BC39" s="77">
        <v>593.60310000000004</v>
      </c>
      <c r="BD39" s="77">
        <v>575.79079999999999</v>
      </c>
      <c r="BE39" s="77">
        <v>592.54360000000008</v>
      </c>
      <c r="BF39" s="77">
        <v>624.36540000000002</v>
      </c>
      <c r="BG39" s="77">
        <v>633.8143</v>
      </c>
      <c r="BH39" s="77">
        <v>626.42899999999997</v>
      </c>
      <c r="BI39" s="77">
        <v>598.4991</v>
      </c>
      <c r="BJ39" s="77">
        <v>625.51690000000008</v>
      </c>
      <c r="BK39" s="77">
        <v>632.6875</v>
      </c>
      <c r="BL39" s="77">
        <v>656.72969999999998</v>
      </c>
      <c r="BM39" s="77">
        <v>690.98300000000006</v>
      </c>
      <c r="BN39" s="77">
        <v>742.68970000000002</v>
      </c>
      <c r="BO39" s="77">
        <v>650.69090000000006</v>
      </c>
      <c r="BP39" s="77">
        <v>594.68460000000005</v>
      </c>
      <c r="BQ39" s="77">
        <v>600.07850000000008</v>
      </c>
      <c r="BR39" s="80">
        <v>607.9873</v>
      </c>
      <c r="BS39" s="42">
        <v>588.83540000000005</v>
      </c>
      <c r="BT39" s="42">
        <v>575.35950000000003</v>
      </c>
      <c r="BU39" s="42">
        <v>603.29489999999998</v>
      </c>
      <c r="BV39" s="42">
        <v>646.89829999999995</v>
      </c>
      <c r="BW39" s="42">
        <v>651.84169999999995</v>
      </c>
      <c r="BX39" s="42">
        <v>675.11329999999998</v>
      </c>
      <c r="BY39" s="42">
        <v>695.83839999999998</v>
      </c>
      <c r="BZ39" s="42">
        <v>693.87580000000003</v>
      </c>
      <c r="CA39" s="42">
        <v>592.2432</v>
      </c>
      <c r="CB39" s="42">
        <v>527.39800000000002</v>
      </c>
      <c r="CC39" s="42">
        <v>566.85310000000004</v>
      </c>
      <c r="CD39" s="42">
        <v>566.63710000000003</v>
      </c>
      <c r="CE39" s="42">
        <v>521.34839999999997</v>
      </c>
      <c r="CF39" s="42">
        <v>531.2473</v>
      </c>
      <c r="CG39" s="42">
        <v>576.95399999999995</v>
      </c>
      <c r="CH39" s="42">
        <v>619.16200000000003</v>
      </c>
      <c r="CI39" s="42">
        <v>610.55470000000003</v>
      </c>
      <c r="CJ39" s="42">
        <v>611.27189999999996</v>
      </c>
      <c r="CL39" s="6" t="s">
        <v>23</v>
      </c>
      <c r="CM39" s="7">
        <v>0.44</v>
      </c>
      <c r="CN39" s="158"/>
      <c r="CO39" s="159"/>
    </row>
    <row r="40" spans="1:93">
      <c r="A40" s="6" t="s">
        <v>24</v>
      </c>
      <c r="B40" s="7">
        <v>3.64</v>
      </c>
      <c r="C40" s="160">
        <v>6.88</v>
      </c>
      <c r="D40" s="160">
        <v>6.88</v>
      </c>
      <c r="E40" s="7">
        <v>7</v>
      </c>
      <c r="F40" s="7">
        <v>7.22</v>
      </c>
      <c r="G40" s="77">
        <v>435.51609999999999</v>
      </c>
      <c r="H40" s="77">
        <v>408</v>
      </c>
      <c r="I40" s="77">
        <v>394.77420000000001</v>
      </c>
      <c r="J40" s="77">
        <v>383.4</v>
      </c>
      <c r="K40" s="77">
        <v>362.32260000000002</v>
      </c>
      <c r="L40" s="77">
        <v>352</v>
      </c>
      <c r="M40" s="77">
        <v>348</v>
      </c>
      <c r="N40" s="77">
        <v>348</v>
      </c>
      <c r="O40" s="77">
        <v>358.73329999999999</v>
      </c>
      <c r="P40" s="77">
        <v>377.74189999999999</v>
      </c>
      <c r="Q40" s="77">
        <v>378.4</v>
      </c>
      <c r="R40" s="77">
        <v>457.22579999999999</v>
      </c>
      <c r="S40" s="77">
        <v>428.09679999999997</v>
      </c>
      <c r="T40" s="77">
        <v>396</v>
      </c>
      <c r="U40" s="77">
        <v>414.77420000000001</v>
      </c>
      <c r="V40" s="77">
        <v>401.42</v>
      </c>
      <c r="W40" s="77">
        <v>362.70319999999998</v>
      </c>
      <c r="X40" s="77">
        <v>347.6</v>
      </c>
      <c r="Y40" s="77">
        <v>336.54840000000002</v>
      </c>
      <c r="Z40" s="77">
        <v>335.25810000000001</v>
      </c>
      <c r="AA40" s="77">
        <v>363.4</v>
      </c>
      <c r="AB40" s="77">
        <v>423.77420000000001</v>
      </c>
      <c r="AC40" s="77">
        <v>464.06670000000003</v>
      </c>
      <c r="AD40" s="77">
        <v>488.74189999999999</v>
      </c>
      <c r="AE40" s="77">
        <v>473.74189999999999</v>
      </c>
      <c r="AF40" s="77">
        <v>447.78570000000002</v>
      </c>
      <c r="AG40" s="77">
        <v>423.87099999999998</v>
      </c>
      <c r="AH40" s="77">
        <v>418.13330000000002</v>
      </c>
      <c r="AI40" s="77">
        <v>410.5806</v>
      </c>
      <c r="AJ40" s="77">
        <v>380</v>
      </c>
      <c r="AK40" s="77">
        <v>386.7097</v>
      </c>
      <c r="AL40" s="77">
        <v>393.38709999999998</v>
      </c>
      <c r="AM40" s="77">
        <v>432.8</v>
      </c>
      <c r="AN40" s="77">
        <v>462.32260000000002</v>
      </c>
      <c r="AO40" s="77">
        <v>488.43329999999997</v>
      </c>
      <c r="AP40" s="77">
        <v>496</v>
      </c>
      <c r="AQ40" s="77">
        <v>493.2903</v>
      </c>
      <c r="AR40" s="77">
        <v>468</v>
      </c>
      <c r="AS40" s="77">
        <v>441.48390000000001</v>
      </c>
      <c r="AT40" s="77">
        <v>430.06670000000003</v>
      </c>
      <c r="AU40" s="77">
        <v>393.12900000000002</v>
      </c>
      <c r="AV40" s="77">
        <v>380</v>
      </c>
      <c r="AW40" s="77">
        <v>383.35480000000001</v>
      </c>
      <c r="AX40" s="77">
        <v>388</v>
      </c>
      <c r="AY40" s="77">
        <v>398.93329999999997</v>
      </c>
      <c r="AZ40" s="77">
        <v>431.61290000000002</v>
      </c>
      <c r="BA40" s="77">
        <v>432</v>
      </c>
      <c r="BB40" s="77">
        <v>445.16129999999998</v>
      </c>
      <c r="BC40" s="77">
        <v>466.12900000000002</v>
      </c>
      <c r="BD40" s="77">
        <v>466.57140000000004</v>
      </c>
      <c r="BE40" s="77">
        <v>452.80650000000003</v>
      </c>
      <c r="BF40" s="77">
        <v>446.8</v>
      </c>
      <c r="BG40" s="77">
        <v>415.16130000000004</v>
      </c>
      <c r="BH40" s="77">
        <v>403</v>
      </c>
      <c r="BI40" s="77">
        <v>404.4452</v>
      </c>
      <c r="BJ40" s="77">
        <v>405.31610000000001</v>
      </c>
      <c r="BK40" s="77">
        <v>412</v>
      </c>
      <c r="BL40" s="77">
        <v>457.2903</v>
      </c>
      <c r="BM40" s="77">
        <v>478.9</v>
      </c>
      <c r="BN40" s="77">
        <v>485</v>
      </c>
      <c r="BO40" s="77">
        <v>478.61290000000002</v>
      </c>
      <c r="BP40" s="77">
        <v>456</v>
      </c>
      <c r="BQ40" s="77">
        <v>461.4194</v>
      </c>
      <c r="BR40" s="80">
        <v>447.0333</v>
      </c>
      <c r="BS40" s="42">
        <v>421</v>
      </c>
      <c r="BT40" s="42">
        <v>408.66669999999999</v>
      </c>
      <c r="BU40" s="42">
        <v>388.96769999999998</v>
      </c>
      <c r="BV40" s="42">
        <v>397.54840000000002</v>
      </c>
      <c r="BW40" s="42">
        <v>404.66669999999999</v>
      </c>
      <c r="BX40" s="42">
        <v>428.32260000000002</v>
      </c>
      <c r="BY40" s="42">
        <v>468</v>
      </c>
      <c r="BZ40" s="42">
        <v>486.03230000000002</v>
      </c>
      <c r="CA40" s="42">
        <v>453.80650000000003</v>
      </c>
      <c r="CB40" s="42">
        <v>425.78570000000002</v>
      </c>
      <c r="CC40" s="42">
        <v>420.54840000000002</v>
      </c>
      <c r="CD40" s="42">
        <v>429.8</v>
      </c>
      <c r="CE40" s="42">
        <v>401.83870000000002</v>
      </c>
      <c r="CF40" s="42">
        <v>419.4</v>
      </c>
      <c r="CG40" s="42">
        <v>414.09679999999997</v>
      </c>
      <c r="CH40" s="42">
        <v>429</v>
      </c>
      <c r="CI40" s="42">
        <v>443.8</v>
      </c>
      <c r="CJ40" s="42">
        <v>464.2903</v>
      </c>
      <c r="CL40" s="6" t="s">
        <v>24</v>
      </c>
      <c r="CM40" s="7">
        <v>7.22</v>
      </c>
      <c r="CN40" s="158"/>
      <c r="CO40" s="159"/>
    </row>
    <row r="41" spans="1:93">
      <c r="A41" s="6" t="s">
        <v>7</v>
      </c>
      <c r="B41" s="7">
        <v>0.26</v>
      </c>
      <c r="C41" s="160">
        <v>0.59</v>
      </c>
      <c r="D41" s="160">
        <v>0.59</v>
      </c>
      <c r="E41" s="7">
        <v>0.59</v>
      </c>
      <c r="F41" s="7">
        <v>0.62</v>
      </c>
      <c r="G41" s="77">
        <v>400.96230000000003</v>
      </c>
      <c r="H41" s="77">
        <v>421.2636</v>
      </c>
      <c r="I41" s="77">
        <v>418.52769999999998</v>
      </c>
      <c r="J41" s="77">
        <v>417.86270000000002</v>
      </c>
      <c r="K41" s="77">
        <v>416.49650000000003</v>
      </c>
      <c r="L41" s="77">
        <v>411.53100000000001</v>
      </c>
      <c r="M41" s="77">
        <v>426.66680000000002</v>
      </c>
      <c r="N41" s="77">
        <v>415.93060000000003</v>
      </c>
      <c r="O41" s="77">
        <v>405.97070000000002</v>
      </c>
      <c r="P41" s="77">
        <v>402.72390000000001</v>
      </c>
      <c r="Q41" s="77">
        <v>413.48669999999998</v>
      </c>
      <c r="R41" s="77">
        <v>412.95479999999998</v>
      </c>
      <c r="S41" s="77">
        <v>401.08580000000001</v>
      </c>
      <c r="T41" s="77">
        <v>406.14760000000001</v>
      </c>
      <c r="U41" s="77">
        <v>426.53870000000001</v>
      </c>
      <c r="V41" s="77">
        <v>431.21230000000003</v>
      </c>
      <c r="W41" s="77">
        <v>470.17770000000002</v>
      </c>
      <c r="X41" s="77">
        <v>424.90600000000001</v>
      </c>
      <c r="Y41" s="77">
        <v>420.40870000000001</v>
      </c>
      <c r="Z41" s="77">
        <v>414.45260000000002</v>
      </c>
      <c r="AA41" s="77">
        <v>424.89569999999998</v>
      </c>
      <c r="AB41" s="77">
        <v>423.45519999999999</v>
      </c>
      <c r="AC41" s="77">
        <v>404.19799999999998</v>
      </c>
      <c r="AD41" s="77">
        <v>412.29289999999997</v>
      </c>
      <c r="AE41" s="77">
        <v>414.07420000000002</v>
      </c>
      <c r="AF41" s="77">
        <v>411.35930000000002</v>
      </c>
      <c r="AG41" s="77">
        <v>413.03100000000001</v>
      </c>
      <c r="AH41" s="77">
        <v>408.49599999999998</v>
      </c>
      <c r="AI41" s="77">
        <v>418.3116</v>
      </c>
      <c r="AJ41" s="77">
        <v>415.23129999999998</v>
      </c>
      <c r="AK41" s="77">
        <v>415.48939999999999</v>
      </c>
      <c r="AL41" s="77">
        <v>415.83519999999999</v>
      </c>
      <c r="AM41" s="77">
        <v>424.59429999999998</v>
      </c>
      <c r="AN41" s="77">
        <v>411.0258</v>
      </c>
      <c r="AO41" s="77">
        <v>411.04500000000002</v>
      </c>
      <c r="AP41" s="77">
        <v>414.13260000000002</v>
      </c>
      <c r="AQ41" s="77">
        <v>417.88479999999998</v>
      </c>
      <c r="AR41" s="77">
        <v>395.81</v>
      </c>
      <c r="AS41" s="77">
        <v>406.04649999999998</v>
      </c>
      <c r="AT41" s="77">
        <v>405.51029999999997</v>
      </c>
      <c r="AU41" s="77">
        <v>407.54349999999999</v>
      </c>
      <c r="AV41" s="77">
        <v>403.59699999999998</v>
      </c>
      <c r="AW41" s="77">
        <v>408.90679999999998</v>
      </c>
      <c r="AX41" s="77">
        <v>409.79770000000002</v>
      </c>
      <c r="AY41" s="77">
        <v>404.93630000000002</v>
      </c>
      <c r="AZ41" s="77">
        <v>405.40230000000003</v>
      </c>
      <c r="BA41" s="77">
        <v>410.46</v>
      </c>
      <c r="BB41" s="77">
        <v>414.63679999999999</v>
      </c>
      <c r="BC41" s="77">
        <v>415.79840000000002</v>
      </c>
      <c r="BD41" s="77">
        <v>408.25210000000004</v>
      </c>
      <c r="BE41" s="77">
        <v>409.6481</v>
      </c>
      <c r="BF41" s="77">
        <v>407.04770000000002</v>
      </c>
      <c r="BG41" s="77">
        <v>410.51580000000001</v>
      </c>
      <c r="BH41" s="77">
        <v>402.23570000000001</v>
      </c>
      <c r="BI41" s="77">
        <v>405.55840000000001</v>
      </c>
      <c r="BJ41" s="77">
        <v>397.75260000000003</v>
      </c>
      <c r="BK41" s="77">
        <v>392.69800000000004</v>
      </c>
      <c r="BL41" s="77">
        <v>403.65160000000003</v>
      </c>
      <c r="BM41" s="77">
        <v>388.85500000000002</v>
      </c>
      <c r="BN41" s="77">
        <v>402.14060000000001</v>
      </c>
      <c r="BO41" s="77">
        <v>404.66320000000002</v>
      </c>
      <c r="BP41" s="77">
        <v>402.78700000000003</v>
      </c>
      <c r="BQ41" s="77">
        <v>411.59770000000003</v>
      </c>
      <c r="BR41" s="80">
        <v>417.91370000000001</v>
      </c>
      <c r="BS41" s="42">
        <v>405.5761</v>
      </c>
      <c r="BT41" s="42">
        <v>404.87099999999998</v>
      </c>
      <c r="BU41" s="42">
        <v>402.43419999999998</v>
      </c>
      <c r="BV41" s="42">
        <v>414.7826</v>
      </c>
      <c r="BW41" s="42">
        <v>398.00790000000001</v>
      </c>
      <c r="BX41" s="42">
        <v>394.73660000000001</v>
      </c>
      <c r="BY41" s="42">
        <v>389.97500000000002</v>
      </c>
      <c r="BZ41" s="42">
        <v>402.76429999999999</v>
      </c>
      <c r="CA41" s="42">
        <v>403.34030000000001</v>
      </c>
      <c r="CB41" s="42">
        <v>410.6721</v>
      </c>
      <c r="CC41" s="42">
        <v>408.86059999999998</v>
      </c>
      <c r="CD41" s="42">
        <v>417.62900000000002</v>
      </c>
      <c r="CE41" s="42">
        <v>412.42059999999998</v>
      </c>
      <c r="CF41" s="42">
        <v>406.10669999999999</v>
      </c>
      <c r="CG41" s="42">
        <v>419.33710000000002</v>
      </c>
      <c r="CH41" s="42">
        <v>409.38900000000001</v>
      </c>
      <c r="CI41" s="42">
        <v>413.98129999999998</v>
      </c>
      <c r="CJ41" s="42">
        <v>424.99</v>
      </c>
      <c r="CL41" s="6" t="s">
        <v>7</v>
      </c>
      <c r="CM41" s="7">
        <v>0.62</v>
      </c>
      <c r="CN41" s="158"/>
      <c r="CO41" s="159"/>
    </row>
    <row r="42" spans="1:93">
      <c r="A42" s="6" t="s">
        <v>8</v>
      </c>
      <c r="B42" s="178">
        <v>0.03</v>
      </c>
      <c r="C42" s="7">
        <v>0.41</v>
      </c>
      <c r="D42" s="7">
        <v>0.41</v>
      </c>
      <c r="E42" s="7">
        <v>0.36</v>
      </c>
      <c r="F42" s="7">
        <v>0.4</v>
      </c>
      <c r="G42" s="179">
        <v>416.2269</v>
      </c>
      <c r="H42" s="77">
        <v>354.5145</v>
      </c>
      <c r="I42" s="77">
        <v>400.00439999999998</v>
      </c>
      <c r="J42" s="77">
        <v>466.40519999999998</v>
      </c>
      <c r="K42" s="77">
        <v>358.7285</v>
      </c>
      <c r="L42" s="77">
        <v>351.62860000000001</v>
      </c>
      <c r="M42" s="77">
        <v>340.89620000000002</v>
      </c>
      <c r="N42" s="77">
        <v>333.81779999999998</v>
      </c>
      <c r="O42" s="77">
        <v>320.55739999999997</v>
      </c>
      <c r="P42" s="77">
        <v>247.4341</v>
      </c>
      <c r="Q42" s="77">
        <v>255.4572</v>
      </c>
      <c r="R42" s="77">
        <v>508.89019999999999</v>
      </c>
      <c r="S42" s="77">
        <v>601.43870000000004</v>
      </c>
      <c r="T42" s="77">
        <v>608.12990000000002</v>
      </c>
      <c r="U42" s="77">
        <v>569.29300000000001</v>
      </c>
      <c r="V42" s="77">
        <v>467.71839999999997</v>
      </c>
      <c r="W42" s="77">
        <v>351.79770000000002</v>
      </c>
      <c r="X42" s="77">
        <v>366.95420000000001</v>
      </c>
      <c r="Y42" s="77">
        <v>363.14949999999999</v>
      </c>
      <c r="Z42" s="77">
        <v>360.4821</v>
      </c>
      <c r="AA42" s="77">
        <v>363.92290000000003</v>
      </c>
      <c r="AB42" s="77">
        <v>317.77140000000003</v>
      </c>
      <c r="AC42" s="77">
        <v>326.8503</v>
      </c>
      <c r="AD42" s="77">
        <v>470.64769999999999</v>
      </c>
      <c r="AE42" s="77">
        <v>488.8313</v>
      </c>
      <c r="AF42" s="77">
        <v>365.25</v>
      </c>
      <c r="AG42" s="77">
        <v>375.84899999999999</v>
      </c>
      <c r="AH42" s="77">
        <v>405.14499999999998</v>
      </c>
      <c r="AI42" s="77">
        <v>342.30189999999999</v>
      </c>
      <c r="AJ42" s="77">
        <v>325.995</v>
      </c>
      <c r="AK42" s="77">
        <v>305.69970000000001</v>
      </c>
      <c r="AL42" s="77">
        <v>373.73649999999998</v>
      </c>
      <c r="AM42" s="77">
        <v>355.62169999999998</v>
      </c>
      <c r="AN42" s="77">
        <v>373.47519999999997</v>
      </c>
      <c r="AO42" s="77">
        <v>310.55829999999997</v>
      </c>
      <c r="AP42" s="77">
        <v>528.71839999999997</v>
      </c>
      <c r="AQ42" s="77">
        <v>431.36059999999998</v>
      </c>
      <c r="AR42" s="77">
        <v>354.1225</v>
      </c>
      <c r="AS42" s="77">
        <v>387.7765</v>
      </c>
      <c r="AT42" s="77">
        <v>469.69</v>
      </c>
      <c r="AU42" s="77">
        <v>377.5206</v>
      </c>
      <c r="AV42" s="77">
        <v>343.19069999999999</v>
      </c>
      <c r="AW42" s="77">
        <v>369.26229999999998</v>
      </c>
      <c r="AX42" s="77">
        <v>373.01319999999998</v>
      </c>
      <c r="AY42" s="77">
        <v>370.71</v>
      </c>
      <c r="AZ42" s="77">
        <v>372.55259999999998</v>
      </c>
      <c r="BA42" s="77">
        <v>357.88600000000002</v>
      </c>
      <c r="BB42" s="77">
        <v>324.79000000000002</v>
      </c>
      <c r="BC42" s="77">
        <v>324.79000000000002</v>
      </c>
      <c r="BD42" s="77">
        <v>324.79000000000002</v>
      </c>
      <c r="BE42" s="77">
        <v>324.79000000000002</v>
      </c>
      <c r="BF42" s="77">
        <v>505.0437</v>
      </c>
      <c r="BG42" s="77">
        <v>487.55130000000003</v>
      </c>
      <c r="BH42" s="77">
        <v>460.89</v>
      </c>
      <c r="BI42" s="77">
        <v>455.82060000000001</v>
      </c>
      <c r="BJ42" s="77">
        <v>454.13710000000003</v>
      </c>
      <c r="BK42" s="77">
        <v>438.74600000000004</v>
      </c>
      <c r="BL42" s="77">
        <v>405.85130000000004</v>
      </c>
      <c r="BM42" s="77">
        <v>388.0967</v>
      </c>
      <c r="BN42" s="77">
        <v>625.33839999999998</v>
      </c>
      <c r="BO42" s="77">
        <v>657.41060000000004</v>
      </c>
      <c r="BP42" s="77">
        <v>482.56620000000004</v>
      </c>
      <c r="BQ42" s="77">
        <v>525.09969999999998</v>
      </c>
      <c r="BR42" s="80">
        <v>597.10799999999995</v>
      </c>
      <c r="BS42" s="42">
        <v>494.79390000000001</v>
      </c>
      <c r="BT42" s="42">
        <v>481.8467</v>
      </c>
      <c r="BU42" s="42">
        <v>481.86419999999998</v>
      </c>
      <c r="BV42" s="42">
        <v>476.86970000000002</v>
      </c>
      <c r="BW42" s="42">
        <v>457.8433</v>
      </c>
      <c r="BX42" s="42">
        <v>426.23059999999998</v>
      </c>
      <c r="BY42" s="42">
        <v>423.85329999999999</v>
      </c>
      <c r="BZ42" s="42">
        <v>605.31129999999996</v>
      </c>
      <c r="CA42" s="42">
        <v>680.47</v>
      </c>
      <c r="CB42" s="42">
        <v>570.41930000000002</v>
      </c>
      <c r="CC42" s="42">
        <v>459.09230000000002</v>
      </c>
      <c r="CD42" s="42">
        <v>448.9033</v>
      </c>
      <c r="CE42" s="42">
        <v>430.72449999999998</v>
      </c>
      <c r="CF42" s="42">
        <v>380.262</v>
      </c>
      <c r="CG42" s="42">
        <v>395.42939999999999</v>
      </c>
      <c r="CH42" s="42">
        <v>470.31580000000002</v>
      </c>
      <c r="CI42" s="42">
        <v>439.27600000000001</v>
      </c>
      <c r="CJ42" s="42">
        <v>420.79649999999998</v>
      </c>
      <c r="CL42" s="6" t="s">
        <v>8</v>
      </c>
      <c r="CM42" s="7">
        <v>0.4</v>
      </c>
      <c r="CN42" s="158"/>
      <c r="CO42" s="159"/>
    </row>
    <row r="43" spans="1:93">
      <c r="A43" s="10" t="s">
        <v>3</v>
      </c>
      <c r="B43" s="180">
        <f>SUM(B34:B42)</f>
        <v>100.00000000000001</v>
      </c>
      <c r="C43" s="59">
        <f>SUM(C33:C42)</f>
        <v>100</v>
      </c>
      <c r="D43" s="59">
        <f>SUM(D33:D42)</f>
        <v>100</v>
      </c>
      <c r="E43" s="15">
        <v>100</v>
      </c>
      <c r="F43" s="15">
        <f>SUM(F33:F42)</f>
        <v>100.00000000000001</v>
      </c>
      <c r="G43" s="165">
        <f>+(G34*$B$34+G35*$B$35+G37*$B$37+G38*$B$38+G39*$B$39+G40*$B$40+G41*$B$41+G42*$B$42)/100</f>
        <v>537.34615940000003</v>
      </c>
      <c r="H43" s="165">
        <f t="shared" ref="H43:BA43" si="8">+(H34*$B$34+H35*$B$35+H37*$B$37+H38*$B$38+H39*$B$39+H40*$B$40+H41*$B$41+H42*$B$42)/100</f>
        <v>544.82441180000001</v>
      </c>
      <c r="I43" s="165">
        <f t="shared" si="8"/>
        <v>570.92355237000004</v>
      </c>
      <c r="J43" s="165">
        <f t="shared" si="8"/>
        <v>570.72302158000002</v>
      </c>
      <c r="K43" s="165">
        <f t="shared" si="8"/>
        <v>519.56599263999999</v>
      </c>
      <c r="L43" s="165">
        <f t="shared" si="8"/>
        <v>520.28973119</v>
      </c>
      <c r="M43" s="165">
        <f t="shared" si="8"/>
        <v>557.47323104999998</v>
      </c>
      <c r="N43" s="165">
        <f t="shared" si="8"/>
        <v>586.65240090000009</v>
      </c>
      <c r="O43" s="165">
        <f t="shared" si="8"/>
        <v>593.28864819000012</v>
      </c>
      <c r="P43" s="165">
        <f t="shared" si="8"/>
        <v>657.65448073999983</v>
      </c>
      <c r="Q43" s="165">
        <f t="shared" si="8"/>
        <v>694.34471363</v>
      </c>
      <c r="R43" s="165">
        <f t="shared" si="8"/>
        <v>682.61042692999979</v>
      </c>
      <c r="S43" s="165">
        <f t="shared" si="8"/>
        <v>633.72203870999999</v>
      </c>
      <c r="T43" s="165">
        <f t="shared" si="8"/>
        <v>557.14061598000001</v>
      </c>
      <c r="U43" s="165">
        <f t="shared" si="8"/>
        <v>576.22603716999993</v>
      </c>
      <c r="V43" s="165">
        <f t="shared" si="8"/>
        <v>529.42737976000001</v>
      </c>
      <c r="W43" s="165">
        <f t="shared" si="8"/>
        <v>507.86148779000001</v>
      </c>
      <c r="X43" s="165">
        <f t="shared" si="8"/>
        <v>526.52110959000004</v>
      </c>
      <c r="Y43" s="165">
        <f t="shared" si="8"/>
        <v>572.36749580999992</v>
      </c>
      <c r="Z43" s="165">
        <f t="shared" si="8"/>
        <v>601.05354500999999</v>
      </c>
      <c r="AA43" s="165">
        <f t="shared" si="8"/>
        <v>647.55260376000001</v>
      </c>
      <c r="AB43" s="165">
        <f t="shared" si="8"/>
        <v>686.27334214000007</v>
      </c>
      <c r="AC43" s="165">
        <f t="shared" si="8"/>
        <v>739.61408196000002</v>
      </c>
      <c r="AD43" s="165">
        <f t="shared" si="8"/>
        <v>710.15042487999995</v>
      </c>
      <c r="AE43" s="165">
        <f t="shared" si="8"/>
        <v>675.00098389999982</v>
      </c>
      <c r="AF43" s="165">
        <f t="shared" si="8"/>
        <v>603.02458933999992</v>
      </c>
      <c r="AG43" s="165">
        <f t="shared" si="8"/>
        <v>554.35946885999999</v>
      </c>
      <c r="AH43" s="165">
        <f t="shared" si="8"/>
        <v>559.4621175100001</v>
      </c>
      <c r="AI43" s="165">
        <f t="shared" si="8"/>
        <v>554.69858692999992</v>
      </c>
      <c r="AJ43" s="165">
        <f t="shared" si="8"/>
        <v>565.86539163000009</v>
      </c>
      <c r="AK43" s="165">
        <f t="shared" si="8"/>
        <v>620.86837394999998</v>
      </c>
      <c r="AL43" s="165">
        <f t="shared" si="8"/>
        <v>652.75632666000001</v>
      </c>
      <c r="AM43" s="165">
        <f t="shared" si="8"/>
        <v>708.83071456999994</v>
      </c>
      <c r="AN43" s="165">
        <f t="shared" si="8"/>
        <v>724.89616192000005</v>
      </c>
      <c r="AO43" s="165">
        <f t="shared" si="8"/>
        <v>708.97060547000001</v>
      </c>
      <c r="AP43" s="165">
        <f t="shared" si="8"/>
        <v>718.40111469999999</v>
      </c>
      <c r="AQ43" s="165">
        <f t="shared" si="8"/>
        <v>642.88153476000002</v>
      </c>
      <c r="AR43" s="165">
        <f t="shared" si="8"/>
        <v>567.95916569999997</v>
      </c>
      <c r="AS43" s="165">
        <f t="shared" si="8"/>
        <v>575.09590816000002</v>
      </c>
      <c r="AT43" s="165">
        <f t="shared" si="8"/>
        <v>573.93486478999989</v>
      </c>
      <c r="AU43" s="165">
        <f t="shared" si="8"/>
        <v>535.32022040000004</v>
      </c>
      <c r="AV43" s="165">
        <f t="shared" si="8"/>
        <v>536.09895223000001</v>
      </c>
      <c r="AW43" s="165">
        <f t="shared" si="8"/>
        <v>565.3707566600001</v>
      </c>
      <c r="AX43" s="165">
        <f t="shared" si="8"/>
        <v>599.82838607999986</v>
      </c>
      <c r="AY43" s="165">
        <f t="shared" si="8"/>
        <v>626.1705145599999</v>
      </c>
      <c r="AZ43" s="165">
        <f t="shared" si="8"/>
        <v>627.70296417999998</v>
      </c>
      <c r="BA43" s="165">
        <f t="shared" si="8"/>
        <v>615.14156466999998</v>
      </c>
      <c r="BB43" s="165">
        <f>+(BB34*$B$34+BB35*$B$35+BB37*$B$37+BB38*$B$38+BB39*$B$39+BB40*$B$40+BB41*$B$41+BB42*$B$42)/100</f>
        <v>614.89520464999998</v>
      </c>
      <c r="BC43" s="165">
        <f>+(BC33*$C$33+BC34*$C$34+BC35*$C$35+BC37*$C$37+BC38*$C$38+BC39*$C$39+BC40*$C$40+BC41*$C$41+BC42*$C$42)/100</f>
        <v>547.06304092000005</v>
      </c>
      <c r="BD43" s="165">
        <f t="shared" ref="BD43:BN43" si="9">+(BD33*$C$33+BD34*$C$34+BD35*$C$35+BD37*$C$37+BD38*$C$38+BD39*$C$39+BD40*$C$40+BD41*$C$41+BD42*$C$42)/100</f>
        <v>532.15764745000013</v>
      </c>
      <c r="BE43" s="165">
        <f t="shared" si="9"/>
        <v>541.28664060000006</v>
      </c>
      <c r="BF43" s="165">
        <f t="shared" si="9"/>
        <v>581.94923448999998</v>
      </c>
      <c r="BG43" s="165">
        <f t="shared" si="9"/>
        <v>561.73184146999995</v>
      </c>
      <c r="BH43" s="165">
        <f t="shared" si="9"/>
        <v>561.91269199999999</v>
      </c>
      <c r="BI43" s="165">
        <f t="shared" si="9"/>
        <v>578.00918098</v>
      </c>
      <c r="BJ43" s="165">
        <f t="shared" si="9"/>
        <v>596.94718173000001</v>
      </c>
      <c r="BK43" s="165">
        <f t="shared" si="9"/>
        <v>620.48275449000005</v>
      </c>
      <c r="BL43" s="165">
        <f t="shared" si="9"/>
        <v>630.38204766000001</v>
      </c>
      <c r="BM43" s="165">
        <f t="shared" si="9"/>
        <v>634.49997078000001</v>
      </c>
      <c r="BN43" s="165">
        <f t="shared" si="9"/>
        <v>644.69007547000012</v>
      </c>
      <c r="BO43" s="165">
        <f t="shared" ref="BO43:BV43" si="10">+(BO33*$D$33+BO34*$D$34+BO35*$D$35+BO37*$D$37+BO38*$D$38+BO39*$D$39+BO40*$D$40+BO41*$D$41+BO42*$D$42)/100</f>
        <v>602.19244521000007</v>
      </c>
      <c r="BP43" s="165">
        <f t="shared" si="10"/>
        <v>583.36005651999994</v>
      </c>
      <c r="BQ43" s="165">
        <f t="shared" si="10"/>
        <v>583.87285312000006</v>
      </c>
      <c r="BR43" s="165">
        <f t="shared" si="10"/>
        <v>596.00055174999989</v>
      </c>
      <c r="BS43" s="165">
        <f t="shared" si="10"/>
        <v>568.86839744000008</v>
      </c>
      <c r="BT43" s="165">
        <f t="shared" si="10"/>
        <v>554.40447603000007</v>
      </c>
      <c r="BU43" s="165">
        <f t="shared" si="10"/>
        <v>581.56954114999996</v>
      </c>
      <c r="BV43" s="165">
        <f t="shared" si="10"/>
        <v>609.62526171000002</v>
      </c>
      <c r="BW43" s="165">
        <f>+(BW33*$D$33+BW34*$D$34+BW35*$D$35+BW37*$D$37+BW38*$D$38+BW39*$D$39+BW40*$D$40+BW41*$D$41+BW42*$D$42)/100</f>
        <v>636.02859637999995</v>
      </c>
      <c r="BX43" s="165">
        <f>+(BX33*$D$33+BX34*$D$34+BX35*$D$35+BX37*$D$37+BX38*$D$38+BX39*$D$39+BX40*$D$40+BX41*$D$41+BX42*$D$42)/100</f>
        <v>628.23743329000001</v>
      </c>
      <c r="BY43" s="165">
        <f>+(BY33*$D$33+BY34*$D$34+BY35*$D$35+BY37*$D$37+BY38*$D$38+BY39*$D$39+BY40*$D$40+BY41*$D$41+BY42*$D$42)/100</f>
        <v>636.58365585999991</v>
      </c>
      <c r="BZ43" s="165">
        <f>+(BZ33*$D$33+BZ34*$D$34+BZ35*$D$35+BZ37*$D$37+BZ38*$D$38+BZ39*$D$39+BZ40*$D$40+BZ41*$D$41+BZ42*$D$42)/100</f>
        <v>620.1495934400001</v>
      </c>
      <c r="CA43" s="165">
        <f>+(CA33*$E$33+CA34*$E$34+CA35*$E$35+CA37*$E$37+CA39*$E$39+CA40*$E$40+CA41*$E$41+CA42*$E$42)/100</f>
        <v>595.86496870999997</v>
      </c>
      <c r="CB43" s="165">
        <f t="shared" ref="CB43:CE43" si="11">+(CB33*$E$33+CB34*$E$34+CB35*$E$35+CB37*$E$37+CB39*$E$39+CB40*$E$40+CB41*$E$41+CB42*$E$42)/100</f>
        <v>542.62149755000007</v>
      </c>
      <c r="CC43" s="165">
        <f t="shared" si="11"/>
        <v>538.61604343999988</v>
      </c>
      <c r="CD43" s="165">
        <f t="shared" si="11"/>
        <v>547.50093406999997</v>
      </c>
      <c r="CE43" s="165">
        <f t="shared" si="11"/>
        <v>560.8658493800001</v>
      </c>
      <c r="CF43" s="165">
        <v>580.74740766000002</v>
      </c>
      <c r="CG43" s="165">
        <v>609.57184953741933</v>
      </c>
      <c r="CH43" s="165">
        <v>634.69528554838712</v>
      </c>
      <c r="CI43" s="165">
        <v>648.81017411999994</v>
      </c>
      <c r="CJ43" s="165">
        <v>631.54839019322583</v>
      </c>
      <c r="CL43" s="10" t="s">
        <v>3</v>
      </c>
      <c r="CM43" s="15">
        <v>100.00000000000001</v>
      </c>
      <c r="CN43" s="169"/>
      <c r="CO43" s="159"/>
    </row>
    <row r="44" spans="1:93">
      <c r="A44" s="16"/>
      <c r="B44" s="17"/>
      <c r="C44" s="17"/>
      <c r="D44" s="17"/>
      <c r="E44" s="17"/>
      <c r="F44" s="17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>
        <f t="shared" ref="AE44:CE44" si="12">(+AE43/S43)-1</f>
        <v>6.5137304162605769E-2</v>
      </c>
      <c r="AF44" s="170">
        <f t="shared" si="12"/>
        <v>8.2356180906485887E-2</v>
      </c>
      <c r="AG44" s="170">
        <f t="shared" si="12"/>
        <v>-3.7947900475640561E-2</v>
      </c>
      <c r="AH44" s="170">
        <f t="shared" si="12"/>
        <v>5.6730609141551147E-2</v>
      </c>
      <c r="AI44" s="170">
        <f t="shared" si="12"/>
        <v>9.2224160063436367E-2</v>
      </c>
      <c r="AJ44" s="170">
        <f t="shared" si="12"/>
        <v>7.4724985045020009E-2</v>
      </c>
      <c r="AK44" s="170">
        <f t="shared" si="12"/>
        <v>8.4737303384712304E-2</v>
      </c>
      <c r="AL44" s="170">
        <f t="shared" si="12"/>
        <v>8.6020259058849469E-2</v>
      </c>
      <c r="AM44" s="170">
        <f t="shared" si="12"/>
        <v>9.4630321080001689E-2</v>
      </c>
      <c r="AN44" s="170">
        <f t="shared" si="12"/>
        <v>5.6279061721329349E-2</v>
      </c>
      <c r="AO44" s="170">
        <f t="shared" si="12"/>
        <v>-4.1431710452015547E-2</v>
      </c>
      <c r="AP44" s="170">
        <f t="shared" si="12"/>
        <v>1.1618228379422835E-2</v>
      </c>
      <c r="AQ44" s="170">
        <f t="shared" si="12"/>
        <v>-4.758429973601086E-2</v>
      </c>
      <c r="AR44" s="170">
        <f t="shared" si="12"/>
        <v>-5.8149243430319242E-2</v>
      </c>
      <c r="AS44" s="170">
        <f t="shared" si="12"/>
        <v>3.7406124482085579E-2</v>
      </c>
      <c r="AT44" s="170">
        <f t="shared" si="12"/>
        <v>2.5869038898314933E-2</v>
      </c>
      <c r="AU44" s="170">
        <f t="shared" si="12"/>
        <v>-3.4934948432535529E-2</v>
      </c>
      <c r="AV44" s="170">
        <f t="shared" si="12"/>
        <v>-5.2603392680115268E-2</v>
      </c>
      <c r="AW44" s="170">
        <f t="shared" si="12"/>
        <v>-8.9387090112064915E-2</v>
      </c>
      <c r="AX44" s="170">
        <f t="shared" si="12"/>
        <v>-8.1083764979835493E-2</v>
      </c>
      <c r="AY44" s="170">
        <f t="shared" si="12"/>
        <v>-0.11661486771230622</v>
      </c>
      <c r="AZ44" s="170">
        <f t="shared" si="12"/>
        <v>-0.13407878651553184</v>
      </c>
      <c r="BA44" s="170">
        <f t="shared" si="12"/>
        <v>-0.13234545984850477</v>
      </c>
      <c r="BB44" s="170">
        <f t="shared" si="12"/>
        <v>-0.14407815902850241</v>
      </c>
      <c r="BC44" s="170">
        <f t="shared" si="12"/>
        <v>-0.14904533519658614</v>
      </c>
      <c r="BD44" s="170">
        <f t="shared" si="12"/>
        <v>-6.3035373689013463E-2</v>
      </c>
      <c r="BE44" s="170">
        <f t="shared" si="12"/>
        <v>-5.8788920387508159E-2</v>
      </c>
      <c r="BF44" s="170">
        <f t="shared" si="12"/>
        <v>1.3963901117825417E-2</v>
      </c>
      <c r="BG44" s="170">
        <f t="shared" si="12"/>
        <v>4.9337985122745343E-2</v>
      </c>
      <c r="BH44" s="170">
        <f t="shared" si="12"/>
        <v>4.8151072973791731E-2</v>
      </c>
      <c r="BI44" s="170">
        <f t="shared" si="12"/>
        <v>2.2354223615425495E-2</v>
      </c>
      <c r="BJ44" s="170">
        <f t="shared" si="12"/>
        <v>-4.80338112844092E-3</v>
      </c>
      <c r="BK44" s="170">
        <f t="shared" si="12"/>
        <v>-9.0834045004443142E-3</v>
      </c>
      <c r="BL44" s="170">
        <f t="shared" si="12"/>
        <v>4.2680752408106315E-3</v>
      </c>
      <c r="BM44" s="170">
        <f>(+BM43/BA43)-1</f>
        <v>3.1469839174963044E-2</v>
      </c>
      <c r="BN44" s="170">
        <f t="shared" si="12"/>
        <v>4.8455201137825421E-2</v>
      </c>
      <c r="BO44" s="170">
        <f t="shared" si="12"/>
        <v>0.10077340300176107</v>
      </c>
      <c r="BP44" s="170">
        <f t="shared" si="12"/>
        <v>9.6216617980315E-2</v>
      </c>
      <c r="BQ44" s="170">
        <f t="shared" si="12"/>
        <v>7.8675897991486554E-2</v>
      </c>
      <c r="BR44" s="170">
        <f t="shared" si="12"/>
        <v>2.4145262897912412E-2</v>
      </c>
      <c r="BS44" s="170">
        <f t="shared" si="12"/>
        <v>1.2704560153336653E-2</v>
      </c>
      <c r="BT44" s="170">
        <f t="shared" si="12"/>
        <v>-1.3361890693865841E-2</v>
      </c>
      <c r="BU44" s="170">
        <f t="shared" si="12"/>
        <v>6.1596948407696139E-3</v>
      </c>
      <c r="BV44" s="170">
        <f t="shared" si="12"/>
        <v>2.123819387714998E-2</v>
      </c>
      <c r="BW44" s="170">
        <f t="shared" si="12"/>
        <v>2.5054430244040748E-2</v>
      </c>
      <c r="BX44" s="170">
        <f t="shared" si="12"/>
        <v>-3.4020866837196628E-3</v>
      </c>
      <c r="BY44" s="170">
        <f t="shared" si="12"/>
        <v>3.2839797887436184E-3</v>
      </c>
      <c r="BZ44" s="170">
        <f t="shared" si="12"/>
        <v>-3.8065549577615543E-2</v>
      </c>
      <c r="CA44" s="170">
        <f t="shared" si="12"/>
        <v>-1.0507399337754131E-2</v>
      </c>
      <c r="CB44" s="170">
        <f t="shared" si="12"/>
        <v>-6.9834330469973116E-2</v>
      </c>
      <c r="CC44" s="170">
        <f t="shared" si="12"/>
        <v>-7.7511412695700055E-2</v>
      </c>
      <c r="CD44" s="170">
        <f t="shared" si="12"/>
        <v>-8.1375122116235432E-2</v>
      </c>
      <c r="CE44" s="170">
        <f t="shared" si="12"/>
        <v>-1.4067485724312934E-2</v>
      </c>
      <c r="CF44" s="170">
        <v>4.7515726818508686E-2</v>
      </c>
      <c r="CG44" s="170">
        <v>4.8149544303932146E-2</v>
      </c>
      <c r="CH44" s="170">
        <v>4.1123663032049507E-2</v>
      </c>
      <c r="CI44" s="170">
        <v>2.0095916775986433E-2</v>
      </c>
      <c r="CJ44" s="170">
        <v>5.2702318069248744E-3</v>
      </c>
      <c r="CL44" s="16"/>
      <c r="CM44" s="17"/>
      <c r="CN44" s="171"/>
      <c r="CO44" s="172"/>
    </row>
    <row r="45" spans="1:93">
      <c r="A45" s="181" t="s">
        <v>25</v>
      </c>
      <c r="B45" s="182"/>
      <c r="C45" s="182"/>
      <c r="D45" s="182"/>
      <c r="E45" s="182"/>
      <c r="F45" s="182"/>
      <c r="G45" s="183"/>
      <c r="CL45" s="181" t="s">
        <v>25</v>
      </c>
      <c r="CM45" s="182"/>
      <c r="CN45" s="184"/>
      <c r="CO45" s="153"/>
    </row>
    <row r="46" spans="1:93">
      <c r="B46" s="22"/>
      <c r="C46" s="22"/>
      <c r="D46" s="22"/>
      <c r="E46" s="22"/>
      <c r="F46" s="22"/>
      <c r="CI46" s="240"/>
      <c r="CM46" s="153"/>
      <c r="CN46" s="153"/>
    </row>
    <row r="47" spans="1:93" hidden="1" outlineLevel="1">
      <c r="CI47" s="240"/>
      <c r="CM47" s="175"/>
      <c r="CN47" s="175"/>
    </row>
    <row r="48" spans="1:93" hidden="1" outlineLevel="1">
      <c r="A48" t="s">
        <v>34</v>
      </c>
      <c r="G48" s="21">
        <f>+G25</f>
        <v>387.68423523316068</v>
      </c>
      <c r="H48" s="21">
        <f>+H25</f>
        <v>398.24180648244101</v>
      </c>
      <c r="I48" s="21">
        <f>+I25</f>
        <v>410.88742161197473</v>
      </c>
      <c r="J48" s="21">
        <f>+J25</f>
        <v>412.85083795048939</v>
      </c>
      <c r="K48" s="21">
        <f>+K25</f>
        <v>403.63075464594129</v>
      </c>
      <c r="L48" s="21">
        <f t="shared" ref="L48:BW48" si="13">+L25</f>
        <v>402.21615004029945</v>
      </c>
      <c r="M48" s="21">
        <f t="shared" si="13"/>
        <v>397.27795615428909</v>
      </c>
      <c r="N48" s="21">
        <f t="shared" si="13"/>
        <v>403.82302632124356</v>
      </c>
      <c r="O48" s="21">
        <f t="shared" si="13"/>
        <v>396.01226177317216</v>
      </c>
      <c r="P48" s="21">
        <f t="shared" si="13"/>
        <v>386.42466572251016</v>
      </c>
      <c r="Q48" s="21">
        <f t="shared" si="13"/>
        <v>377.98805548647096</v>
      </c>
      <c r="R48" s="21">
        <f t="shared" si="13"/>
        <v>350.15962269000011</v>
      </c>
      <c r="S48" s="21">
        <f t="shared" si="13"/>
        <v>357.16046965000004</v>
      </c>
      <c r="T48" s="21">
        <f t="shared" si="13"/>
        <v>376.1034641</v>
      </c>
      <c r="U48" s="21">
        <f t="shared" si="13"/>
        <v>401.7440629300001</v>
      </c>
      <c r="V48" s="21">
        <f t="shared" si="13"/>
        <v>406.04536840000003</v>
      </c>
      <c r="W48" s="21">
        <f t="shared" si="13"/>
        <v>438.01537671</v>
      </c>
      <c r="X48" s="21">
        <f t="shared" si="13"/>
        <v>420.68771886000002</v>
      </c>
      <c r="Y48" s="21">
        <f t="shared" si="13"/>
        <v>387.55538637000006</v>
      </c>
      <c r="Z48" s="21">
        <f t="shared" si="13"/>
        <v>383.35460057000006</v>
      </c>
      <c r="AA48" s="21">
        <f t="shared" si="13"/>
        <v>389.91638193</v>
      </c>
      <c r="AB48" s="21">
        <f t="shared" si="13"/>
        <v>384.21817546</v>
      </c>
      <c r="AC48" s="21">
        <f t="shared" si="13"/>
        <v>378.2943209799999</v>
      </c>
      <c r="AD48" s="21">
        <f t="shared" si="13"/>
        <v>379.38605469000004</v>
      </c>
      <c r="AE48" s="21">
        <f t="shared" si="13"/>
        <v>401.19557357999997</v>
      </c>
      <c r="AF48" s="21">
        <f t="shared" si="13"/>
        <v>415.06648164000001</v>
      </c>
      <c r="AG48" s="21">
        <f t="shared" si="13"/>
        <v>413.65999786999998</v>
      </c>
      <c r="AH48" s="21">
        <f t="shared" si="13"/>
        <v>440.96675644000004</v>
      </c>
      <c r="AI48" s="21">
        <f t="shared" si="13"/>
        <v>445.06285354000005</v>
      </c>
      <c r="AJ48" s="21">
        <f t="shared" si="13"/>
        <v>426.65387689000011</v>
      </c>
      <c r="AK48" s="21">
        <f t="shared" si="13"/>
        <v>386.11335616000002</v>
      </c>
      <c r="AL48" s="21">
        <f t="shared" si="13"/>
        <v>386.32038251000006</v>
      </c>
      <c r="AM48" s="21">
        <f t="shared" si="13"/>
        <v>386.51553251000007</v>
      </c>
      <c r="AN48" s="21">
        <f t="shared" si="13"/>
        <v>383.50414717000001</v>
      </c>
      <c r="AO48" s="21">
        <f t="shared" si="13"/>
        <v>402.92752250999996</v>
      </c>
      <c r="AP48" s="21">
        <f t="shared" si="13"/>
        <v>426.49067088000004</v>
      </c>
      <c r="AQ48" s="21">
        <f t="shared" si="13"/>
        <v>447.80024975999999</v>
      </c>
      <c r="AR48" s="21">
        <f t="shared" si="13"/>
        <v>438.46710594999996</v>
      </c>
      <c r="AS48" s="21">
        <f t="shared" si="13"/>
        <v>439.89847951999997</v>
      </c>
      <c r="AT48" s="21">
        <f t="shared" si="13"/>
        <v>462.68013156000001</v>
      </c>
      <c r="AU48" s="21">
        <f t="shared" si="13"/>
        <v>463.75043304000008</v>
      </c>
      <c r="AV48" s="21">
        <f t="shared" si="13"/>
        <v>441.51632261000009</v>
      </c>
      <c r="AW48" s="21">
        <f t="shared" si="13"/>
        <v>413.49358786000005</v>
      </c>
      <c r="AX48" s="21">
        <f t="shared" si="13"/>
        <v>426.41798924</v>
      </c>
      <c r="AY48" s="21">
        <f t="shared" si="13"/>
        <v>422.47099074999988</v>
      </c>
      <c r="AZ48" s="21">
        <f t="shared" si="13"/>
        <v>409.06328768999998</v>
      </c>
      <c r="BA48" s="21">
        <f t="shared" si="13"/>
        <v>424.94011690999997</v>
      </c>
      <c r="BB48" s="21">
        <f t="shared" si="13"/>
        <v>445.13165427000007</v>
      </c>
      <c r="BC48" s="21">
        <f t="shared" si="13"/>
        <v>461.88207695000006</v>
      </c>
      <c r="BD48" s="21">
        <f t="shared" si="13"/>
        <v>468.67511943000005</v>
      </c>
      <c r="BE48" s="21">
        <f t="shared" si="13"/>
        <v>497.33368249</v>
      </c>
      <c r="BF48" s="21">
        <f t="shared" si="13"/>
        <v>546.25506890000008</v>
      </c>
      <c r="BG48" s="21">
        <f t="shared" si="13"/>
        <v>566.05400405000012</v>
      </c>
      <c r="BH48" s="21">
        <f t="shared" si="13"/>
        <v>503.8701048499999</v>
      </c>
      <c r="BI48" s="21">
        <f t="shared" si="13"/>
        <v>474.23139238999994</v>
      </c>
      <c r="BJ48" s="21">
        <f t="shared" si="13"/>
        <v>465.51264471999997</v>
      </c>
      <c r="BK48" s="21">
        <f t="shared" si="13"/>
        <v>458.52720318000001</v>
      </c>
      <c r="BL48" s="21">
        <f t="shared" si="13"/>
        <v>464.98144991999999</v>
      </c>
      <c r="BM48" s="21">
        <f t="shared" si="13"/>
        <v>488.66342929000007</v>
      </c>
      <c r="BN48" s="21">
        <f t="shared" si="13"/>
        <v>521.82971981000014</v>
      </c>
      <c r="BO48" s="21">
        <f t="shared" si="13"/>
        <v>517.88045783000007</v>
      </c>
      <c r="BP48" s="21">
        <f t="shared" si="13"/>
        <v>512.48946479000006</v>
      </c>
      <c r="BQ48" s="21">
        <f t="shared" si="13"/>
        <v>524.10005795999996</v>
      </c>
      <c r="BR48" s="21">
        <f t="shared" si="13"/>
        <v>535.92772398</v>
      </c>
      <c r="BS48" s="21">
        <f t="shared" si="13"/>
        <v>514.09974138999996</v>
      </c>
      <c r="BT48" s="21">
        <f t="shared" si="13"/>
        <v>499.27152819999998</v>
      </c>
      <c r="BU48" s="21">
        <f t="shared" si="13"/>
        <v>500.83276845</v>
      </c>
      <c r="BV48" s="21">
        <f t="shared" si="13"/>
        <v>505.33034376999996</v>
      </c>
      <c r="BW48" s="21">
        <f t="shared" si="13"/>
        <v>491.85003662999998</v>
      </c>
      <c r="BX48" s="21">
        <f t="shared" ref="BX48:CE48" si="14">+BX25</f>
        <v>473.07427758000006</v>
      </c>
      <c r="BY48" s="21">
        <f t="shared" si="14"/>
        <v>462.45813579999992</v>
      </c>
      <c r="BZ48" s="21">
        <f t="shared" si="14"/>
        <v>458.17379786999999</v>
      </c>
      <c r="CA48" s="21">
        <f t="shared" si="14"/>
        <v>433.56334280128328</v>
      </c>
      <c r="CB48" s="21">
        <f t="shared" si="14"/>
        <v>432.1791878283538</v>
      </c>
      <c r="CC48" s="21">
        <f t="shared" si="14"/>
        <v>484.43349409000007</v>
      </c>
      <c r="CD48" s="21">
        <f t="shared" si="14"/>
        <v>519.00174858000003</v>
      </c>
      <c r="CE48" s="21">
        <f t="shared" si="14"/>
        <v>538.18928730000005</v>
      </c>
      <c r="CF48" s="21">
        <v>533.23426657000005</v>
      </c>
      <c r="CG48" s="21">
        <v>517.01878611027735</v>
      </c>
      <c r="CH48" s="21">
        <v>496.38489791854312</v>
      </c>
      <c r="CI48" s="241">
        <v>482.68917015911143</v>
      </c>
      <c r="CJ48" s="21">
        <v>476.59955951165819</v>
      </c>
    </row>
    <row r="49" spans="1:88" hidden="1" outlineLevel="1">
      <c r="A49" t="s">
        <v>32</v>
      </c>
      <c r="G49" s="21">
        <f t="shared" ref="G49:BR49" si="15">MAX(G9:G24)</f>
        <v>548.7097</v>
      </c>
      <c r="H49" s="21">
        <f t="shared" si="15"/>
        <v>529.82140000000004</v>
      </c>
      <c r="I49" s="21">
        <f t="shared" si="15"/>
        <v>542.09680000000003</v>
      </c>
      <c r="J49" s="21">
        <f t="shared" si="15"/>
        <v>553.9</v>
      </c>
      <c r="K49" s="21">
        <f t="shared" si="15"/>
        <v>526.03230000000008</v>
      </c>
      <c r="L49" s="21">
        <f t="shared" si="15"/>
        <v>481.4667</v>
      </c>
      <c r="M49" s="21">
        <f t="shared" si="15"/>
        <v>484.25810000000001</v>
      </c>
      <c r="N49" s="21">
        <f t="shared" si="15"/>
        <v>544.38710000000003</v>
      </c>
      <c r="O49" s="21">
        <f t="shared" si="15"/>
        <v>568.79999999999995</v>
      </c>
      <c r="P49" s="21">
        <f t="shared" si="15"/>
        <v>568.51610000000005</v>
      </c>
      <c r="Q49" s="21">
        <f t="shared" si="15"/>
        <v>577.38700000000006</v>
      </c>
      <c r="R49" s="21">
        <f t="shared" si="15"/>
        <v>567.35480000000007</v>
      </c>
      <c r="S49" s="21">
        <f t="shared" si="15"/>
        <v>562.06450000000007</v>
      </c>
      <c r="T49" s="21">
        <f t="shared" si="15"/>
        <v>538.58620000000008</v>
      </c>
      <c r="U49" s="21">
        <f t="shared" si="15"/>
        <v>562.51610000000005</v>
      </c>
      <c r="V49" s="21">
        <f t="shared" si="15"/>
        <v>558.5</v>
      </c>
      <c r="W49" s="21">
        <f t="shared" si="15"/>
        <v>552.45159999999998</v>
      </c>
      <c r="X49" s="21">
        <f t="shared" si="15"/>
        <v>544.53330000000005</v>
      </c>
      <c r="Y49" s="21">
        <f t="shared" si="15"/>
        <v>562.96770000000004</v>
      </c>
      <c r="Z49" s="21">
        <f t="shared" si="15"/>
        <v>568.09680000000003</v>
      </c>
      <c r="AA49" s="21">
        <f t="shared" si="15"/>
        <v>569.4</v>
      </c>
      <c r="AB49" s="21">
        <f t="shared" si="15"/>
        <v>604.41870000000006</v>
      </c>
      <c r="AC49" s="21">
        <f t="shared" si="15"/>
        <v>655.37070000000006</v>
      </c>
      <c r="AD49" s="21">
        <f t="shared" si="15"/>
        <v>618.11189999999999</v>
      </c>
      <c r="AE49" s="21">
        <f t="shared" si="15"/>
        <v>610.51610000000005</v>
      </c>
      <c r="AF49" s="21">
        <f t="shared" si="15"/>
        <v>590</v>
      </c>
      <c r="AG49" s="21">
        <f t="shared" si="15"/>
        <v>586.67740000000003</v>
      </c>
      <c r="AH49" s="21">
        <f t="shared" si="15"/>
        <v>601.03330000000005</v>
      </c>
      <c r="AI49" s="21">
        <f t="shared" si="15"/>
        <v>587.64520000000005</v>
      </c>
      <c r="AJ49" s="21">
        <f t="shared" si="15"/>
        <v>575.26670000000001</v>
      </c>
      <c r="AK49" s="21">
        <f t="shared" si="15"/>
        <v>562.7097</v>
      </c>
      <c r="AL49" s="21">
        <f t="shared" si="15"/>
        <v>553</v>
      </c>
      <c r="AM49" s="21">
        <f t="shared" si="15"/>
        <v>558.86670000000004</v>
      </c>
      <c r="AN49" s="21">
        <f t="shared" si="15"/>
        <v>594.96030000000007</v>
      </c>
      <c r="AO49" s="21">
        <f t="shared" si="15"/>
        <v>594.53499999999997</v>
      </c>
      <c r="AP49" s="21">
        <f t="shared" si="15"/>
        <v>608.51610000000005</v>
      </c>
      <c r="AQ49" s="21">
        <f t="shared" si="15"/>
        <v>612.22580000000005</v>
      </c>
      <c r="AR49" s="21">
        <f t="shared" si="15"/>
        <v>584.5</v>
      </c>
      <c r="AS49" s="21">
        <f t="shared" si="15"/>
        <v>592.93550000000005</v>
      </c>
      <c r="AT49" s="21">
        <f t="shared" si="15"/>
        <v>598.20000000000005</v>
      </c>
      <c r="AU49" s="21">
        <f t="shared" si="15"/>
        <v>570.48390000000006</v>
      </c>
      <c r="AV49" s="21">
        <f t="shared" si="15"/>
        <v>550.29999999999995</v>
      </c>
      <c r="AW49" s="21">
        <f t="shared" si="15"/>
        <v>547.83870000000002</v>
      </c>
      <c r="AX49" s="21">
        <f t="shared" si="15"/>
        <v>556.48390000000006</v>
      </c>
      <c r="AY49" s="21">
        <f t="shared" si="15"/>
        <v>570.13330000000008</v>
      </c>
      <c r="AZ49" s="21">
        <f t="shared" si="15"/>
        <v>580.22580000000005</v>
      </c>
      <c r="BA49" s="21">
        <f t="shared" si="15"/>
        <v>603.5</v>
      </c>
      <c r="BB49" s="21">
        <f t="shared" si="15"/>
        <v>610.51610000000005</v>
      </c>
      <c r="BC49" s="21">
        <f t="shared" si="15"/>
        <v>597.54840000000002</v>
      </c>
      <c r="BD49" s="21">
        <f t="shared" si="15"/>
        <v>581.46429999999998</v>
      </c>
      <c r="BE49" s="21">
        <f t="shared" si="15"/>
        <v>595.93550000000005</v>
      </c>
      <c r="BF49" s="21">
        <f t="shared" si="15"/>
        <v>623.5</v>
      </c>
      <c r="BG49" s="21">
        <f t="shared" si="15"/>
        <v>627.12900000000002</v>
      </c>
      <c r="BH49" s="21">
        <f t="shared" si="15"/>
        <v>607.43330000000003</v>
      </c>
      <c r="BI49" s="21">
        <f t="shared" si="15"/>
        <v>592.25810000000001</v>
      </c>
      <c r="BJ49" s="21">
        <f t="shared" si="15"/>
        <v>588.77420000000006</v>
      </c>
      <c r="BK49" s="21">
        <f t="shared" si="15"/>
        <v>604.20000000000005</v>
      </c>
      <c r="BL49" s="21">
        <f t="shared" si="15"/>
        <v>625.61290000000008</v>
      </c>
      <c r="BM49" s="21">
        <f t="shared" si="15"/>
        <v>635.20000000000005</v>
      </c>
      <c r="BN49" s="21">
        <f t="shared" si="15"/>
        <v>645.25810000000001</v>
      </c>
      <c r="BO49" s="21">
        <f t="shared" si="15"/>
        <v>639.12900000000002</v>
      </c>
      <c r="BP49" s="21">
        <f t="shared" si="15"/>
        <v>633.2414</v>
      </c>
      <c r="BQ49" s="21">
        <f t="shared" si="15"/>
        <v>625.06450000000007</v>
      </c>
      <c r="BR49" s="21">
        <f t="shared" si="15"/>
        <v>629.6</v>
      </c>
      <c r="BS49" s="21">
        <f t="shared" ref="BS49:CE49" si="16">MAX(BS9:BS24)</f>
        <v>611.22580000000005</v>
      </c>
      <c r="BT49" s="21">
        <f t="shared" si="16"/>
        <v>581.79999999999995</v>
      </c>
      <c r="BU49" s="21">
        <f t="shared" si="16"/>
        <v>581.03229999999996</v>
      </c>
      <c r="BV49" s="21">
        <f t="shared" si="16"/>
        <v>598.90319999999997</v>
      </c>
      <c r="BW49" s="21">
        <f t="shared" si="16"/>
        <v>620.36670000000004</v>
      </c>
      <c r="BX49" s="21">
        <f t="shared" si="16"/>
        <v>632.32259999999997</v>
      </c>
      <c r="BY49" s="21">
        <f t="shared" si="16"/>
        <v>638.16669999999999</v>
      </c>
      <c r="BZ49" s="21">
        <f t="shared" si="16"/>
        <v>630</v>
      </c>
      <c r="CA49" s="21">
        <f t="shared" si="16"/>
        <v>602.16129999999998</v>
      </c>
      <c r="CB49" s="21">
        <f t="shared" si="16"/>
        <v>556.96429999999998</v>
      </c>
      <c r="CC49" s="21">
        <f t="shared" si="16"/>
        <v>578.16129999999998</v>
      </c>
      <c r="CD49" s="21">
        <f t="shared" si="16"/>
        <v>620.43330000000003</v>
      </c>
      <c r="CE49" s="21">
        <f t="shared" si="16"/>
        <v>619.67740000000003</v>
      </c>
      <c r="CF49" s="21">
        <v>611.5</v>
      </c>
      <c r="CG49" s="21">
        <v>636.06449999999995</v>
      </c>
      <c r="CH49" s="21">
        <v>652.67740000000003</v>
      </c>
      <c r="CI49" s="241">
        <v>655.26670000000001</v>
      </c>
      <c r="CJ49" s="21">
        <v>638.875</v>
      </c>
    </row>
    <row r="50" spans="1:88" hidden="1" outlineLevel="1">
      <c r="A50" t="s">
        <v>33</v>
      </c>
      <c r="G50" s="21">
        <f t="shared" ref="G50:BR50" si="17">MIN(G9:G24)</f>
        <v>312.24830000000003</v>
      </c>
      <c r="H50" s="21">
        <f t="shared" si="17"/>
        <v>303.15600000000001</v>
      </c>
      <c r="I50" s="21">
        <f t="shared" si="17"/>
        <v>327.26190000000003</v>
      </c>
      <c r="J50" s="21">
        <f t="shared" si="17"/>
        <v>339.36360000000002</v>
      </c>
      <c r="K50" s="21">
        <f t="shared" si="17"/>
        <v>311.64940000000001</v>
      </c>
      <c r="L50" s="21">
        <f t="shared" si="17"/>
        <v>302.42680000000001</v>
      </c>
      <c r="M50" s="21">
        <f t="shared" si="17"/>
        <v>293.91660000000002</v>
      </c>
      <c r="N50" s="21">
        <f t="shared" si="17"/>
        <v>292.93360000000001</v>
      </c>
      <c r="O50" s="21">
        <f t="shared" si="17"/>
        <v>315.17320000000001</v>
      </c>
      <c r="P50" s="21">
        <f t="shared" si="17"/>
        <v>299.89590000000004</v>
      </c>
      <c r="Q50" s="21">
        <f t="shared" si="17"/>
        <v>279.71080000000001</v>
      </c>
      <c r="R50" s="21">
        <f t="shared" si="17"/>
        <v>180.78730000000002</v>
      </c>
      <c r="S50" s="21">
        <f t="shared" si="17"/>
        <v>175.00050000000002</v>
      </c>
      <c r="T50" s="21">
        <f t="shared" si="17"/>
        <v>174.36490000000001</v>
      </c>
      <c r="U50" s="21">
        <f t="shared" si="17"/>
        <v>178.2978</v>
      </c>
      <c r="V50" s="21">
        <f t="shared" si="17"/>
        <v>184.27380000000002</v>
      </c>
      <c r="W50" s="21">
        <f t="shared" si="17"/>
        <v>218.8219</v>
      </c>
      <c r="X50" s="21">
        <f t="shared" si="17"/>
        <v>191.7851</v>
      </c>
      <c r="Y50" s="21">
        <f t="shared" si="17"/>
        <v>182.90890000000002</v>
      </c>
      <c r="Z50" s="21">
        <f t="shared" si="17"/>
        <v>194.37010000000001</v>
      </c>
      <c r="AA50" s="21">
        <f t="shared" si="17"/>
        <v>187.381</v>
      </c>
      <c r="AB50" s="21">
        <f t="shared" si="17"/>
        <v>188.59700000000001</v>
      </c>
      <c r="AC50" s="21">
        <f t="shared" si="17"/>
        <v>185.37130000000002</v>
      </c>
      <c r="AD50" s="21">
        <f t="shared" si="17"/>
        <v>199.2604</v>
      </c>
      <c r="AE50" s="21">
        <f t="shared" si="17"/>
        <v>179.25890000000001</v>
      </c>
      <c r="AF50" s="21">
        <f t="shared" si="17"/>
        <v>189.97220000000002</v>
      </c>
      <c r="AG50" s="21">
        <f t="shared" si="17"/>
        <v>189.1859</v>
      </c>
      <c r="AH50" s="21">
        <f t="shared" si="17"/>
        <v>185.60070000000002</v>
      </c>
      <c r="AI50" s="21">
        <f t="shared" si="17"/>
        <v>170.5591</v>
      </c>
      <c r="AJ50" s="21">
        <f t="shared" si="17"/>
        <v>181.42700000000002</v>
      </c>
      <c r="AK50" s="21">
        <f t="shared" si="17"/>
        <v>188.82749999999999</v>
      </c>
      <c r="AL50" s="21">
        <f t="shared" si="17"/>
        <v>195.31190000000001</v>
      </c>
      <c r="AM50" s="21">
        <f t="shared" si="17"/>
        <v>200.053</v>
      </c>
      <c r="AN50" s="21">
        <f t="shared" si="17"/>
        <v>182.92750000000001</v>
      </c>
      <c r="AO50" s="21">
        <f t="shared" si="17"/>
        <v>165.6276</v>
      </c>
      <c r="AP50" s="21">
        <f t="shared" si="17"/>
        <v>165.4819</v>
      </c>
      <c r="AQ50" s="21">
        <f t="shared" si="17"/>
        <v>168.7355</v>
      </c>
      <c r="AR50" s="21">
        <f t="shared" si="17"/>
        <v>169.8228</v>
      </c>
      <c r="AS50" s="21">
        <f t="shared" si="17"/>
        <v>175.16249999999999</v>
      </c>
      <c r="AT50" s="21">
        <f t="shared" si="17"/>
        <v>181.77809999999999</v>
      </c>
      <c r="AU50" s="21">
        <f t="shared" si="17"/>
        <v>188.52930000000001</v>
      </c>
      <c r="AV50" s="21">
        <f t="shared" si="17"/>
        <v>201.87310000000002</v>
      </c>
      <c r="AW50" s="21">
        <f t="shared" si="17"/>
        <v>210.97410000000002</v>
      </c>
      <c r="AX50" s="21">
        <f t="shared" si="17"/>
        <v>212.76760000000002</v>
      </c>
      <c r="AY50" s="21">
        <f t="shared" si="17"/>
        <v>208.8237</v>
      </c>
      <c r="AZ50" s="21">
        <f t="shared" si="17"/>
        <v>182.8417</v>
      </c>
      <c r="BA50" s="21">
        <f t="shared" si="17"/>
        <v>185.6808</v>
      </c>
      <c r="BB50" s="21">
        <f t="shared" si="17"/>
        <v>194.03320000000002</v>
      </c>
      <c r="BC50" s="21">
        <f t="shared" si="17"/>
        <v>182.34450000000001</v>
      </c>
      <c r="BD50" s="21">
        <f t="shared" si="17"/>
        <v>254.14700000000002</v>
      </c>
      <c r="BE50" s="21">
        <f t="shared" si="17"/>
        <v>236.61110000000002</v>
      </c>
      <c r="BF50" s="21">
        <f t="shared" si="17"/>
        <v>244.23100000000002</v>
      </c>
      <c r="BG50" s="21">
        <f t="shared" si="17"/>
        <v>246.50300000000001</v>
      </c>
      <c r="BH50" s="21">
        <f t="shared" si="17"/>
        <v>246.64360000000002</v>
      </c>
      <c r="BI50" s="21">
        <f t="shared" si="17"/>
        <v>252.92620000000002</v>
      </c>
      <c r="BJ50" s="21">
        <f t="shared" si="17"/>
        <v>243.76430000000002</v>
      </c>
      <c r="BK50" s="21">
        <f t="shared" si="17"/>
        <v>226.66850000000002</v>
      </c>
      <c r="BL50" s="21">
        <f t="shared" si="17"/>
        <v>225.41</v>
      </c>
      <c r="BM50" s="21">
        <f t="shared" si="17"/>
        <v>226.15720000000002</v>
      </c>
      <c r="BN50" s="21">
        <f t="shared" si="17"/>
        <v>228.48</v>
      </c>
      <c r="BO50" s="21">
        <f t="shared" si="17"/>
        <v>236.71950000000001</v>
      </c>
      <c r="BP50" s="21">
        <f t="shared" si="17"/>
        <v>234.01240000000001</v>
      </c>
      <c r="BQ50" s="21">
        <f t="shared" si="17"/>
        <v>238.72320000000002</v>
      </c>
      <c r="BR50" s="21">
        <f t="shared" si="17"/>
        <v>221.3322</v>
      </c>
      <c r="BS50" s="21">
        <f t="shared" ref="BS50:CE50" si="18">MIN(BS9:BS24)</f>
        <v>233.97839999999999</v>
      </c>
      <c r="BT50" s="21">
        <f t="shared" si="18"/>
        <v>241.11750000000001</v>
      </c>
      <c r="BU50" s="21">
        <f t="shared" si="18"/>
        <v>239.0446</v>
      </c>
      <c r="BV50" s="21">
        <f t="shared" si="18"/>
        <v>233.45599999999999</v>
      </c>
      <c r="BW50" s="21">
        <f t="shared" si="18"/>
        <v>219.25229999999999</v>
      </c>
      <c r="BX50" s="21">
        <f t="shared" si="18"/>
        <v>218.25649999999999</v>
      </c>
      <c r="BY50" s="21">
        <f t="shared" si="18"/>
        <v>224.51830000000001</v>
      </c>
      <c r="BZ50" s="21">
        <f t="shared" si="18"/>
        <v>235.57560000000001</v>
      </c>
      <c r="CA50" s="21">
        <f t="shared" si="18"/>
        <v>239.72130000000001</v>
      </c>
      <c r="CB50" s="21">
        <f t="shared" si="18"/>
        <v>225.4239</v>
      </c>
      <c r="CC50" s="21">
        <f t="shared" si="18"/>
        <v>239.0772</v>
      </c>
      <c r="CD50" s="21">
        <f t="shared" si="18"/>
        <v>247.81649999999999</v>
      </c>
      <c r="CE50" s="21">
        <f t="shared" si="18"/>
        <v>246.95849999999999</v>
      </c>
      <c r="CF50" s="21">
        <v>228.87870000000001</v>
      </c>
      <c r="CG50" s="21">
        <v>231.7046</v>
      </c>
      <c r="CH50" s="21">
        <v>221.8477</v>
      </c>
      <c r="CI50" s="241">
        <v>212.81200000000001</v>
      </c>
      <c r="CJ50" s="21">
        <v>231.26580000000001</v>
      </c>
    </row>
    <row r="51" spans="1:88" hidden="1" outlineLevel="1">
      <c r="A51" s="204" t="s">
        <v>147</v>
      </c>
      <c r="B51" s="204"/>
      <c r="C51" s="204"/>
      <c r="D51" s="204"/>
      <c r="E51" s="204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>
        <f>+R26-R25</f>
        <v>25.644744310575675</v>
      </c>
      <c r="S51" s="205">
        <f>+S26-S25</f>
        <v>27.580928047178986</v>
      </c>
      <c r="T51" s="205">
        <f>+T26-T25</f>
        <v>30.545332388198119</v>
      </c>
      <c r="U51" s="205">
        <f>+U26-U25</f>
        <v>33.832105440754162</v>
      </c>
      <c r="V51" s="205">
        <f>+V26-V25</f>
        <v>33.578539141738588</v>
      </c>
      <c r="W51" s="205">
        <f t="shared" ref="W51:CE51" si="19">+W26-W25</f>
        <v>33.188189047052447</v>
      </c>
      <c r="X51" s="205">
        <f t="shared" si="19"/>
        <v>34.6582548993552</v>
      </c>
      <c r="Y51" s="205">
        <f t="shared" si="19"/>
        <v>30.985622288606748</v>
      </c>
      <c r="Z51" s="205">
        <f t="shared" si="19"/>
        <v>28.61423353477835</v>
      </c>
      <c r="AA51" s="205">
        <f t="shared" si="19"/>
        <v>30.665978956586116</v>
      </c>
      <c r="AB51" s="205">
        <f t="shared" si="19"/>
        <v>29.619095651111138</v>
      </c>
      <c r="AC51" s="205">
        <f t="shared" si="19"/>
        <v>29.210566792020813</v>
      </c>
      <c r="AD51" s="205">
        <f t="shared" si="19"/>
        <v>27.272911447017862</v>
      </c>
      <c r="AE51" s="205">
        <f t="shared" si="19"/>
        <v>33.603537795935551</v>
      </c>
      <c r="AF51" s="205">
        <f t="shared" si="19"/>
        <v>34.081632741116948</v>
      </c>
      <c r="AG51" s="205">
        <f t="shared" si="19"/>
        <v>33.987730420155458</v>
      </c>
      <c r="AH51" s="205">
        <f t="shared" si="19"/>
        <v>38.665096628508991</v>
      </c>
      <c r="AI51" s="205">
        <f t="shared" si="19"/>
        <v>41.562744491088097</v>
      </c>
      <c r="AJ51" s="205">
        <f t="shared" si="19"/>
        <v>37.129918607985076</v>
      </c>
      <c r="AK51" s="205">
        <f t="shared" si="19"/>
        <v>29.87114575134143</v>
      </c>
      <c r="AL51" s="205">
        <f t="shared" si="19"/>
        <v>28.920685607443829</v>
      </c>
      <c r="AM51" s="205">
        <f t="shared" si="19"/>
        <v>28.232381145728311</v>
      </c>
      <c r="AN51" s="205">
        <f t="shared" si="19"/>
        <v>30.369405990621772</v>
      </c>
      <c r="AO51" s="205">
        <f t="shared" si="19"/>
        <v>35.929694657530263</v>
      </c>
      <c r="AP51" s="205">
        <f t="shared" si="19"/>
        <v>39.51946271815774</v>
      </c>
      <c r="AQ51" s="205">
        <f t="shared" si="19"/>
        <v>42.253327108163603</v>
      </c>
      <c r="AR51" s="205">
        <f t="shared" si="19"/>
        <v>40.675562731635068</v>
      </c>
      <c r="AS51" s="205">
        <f t="shared" si="19"/>
        <v>40.083801159332268</v>
      </c>
      <c r="AT51" s="205">
        <f t="shared" si="19"/>
        <v>42.531510823419751</v>
      </c>
      <c r="AU51" s="205">
        <f t="shared" si="19"/>
        <v>41.671363263972296</v>
      </c>
      <c r="AV51" s="205">
        <f t="shared" si="19"/>
        <v>36.284494845382824</v>
      </c>
      <c r="AW51" s="205">
        <f t="shared" si="19"/>
        <v>30.663572427852614</v>
      </c>
      <c r="AX51" s="205">
        <f t="shared" si="19"/>
        <v>32.348907524536571</v>
      </c>
      <c r="AY51" s="205">
        <f t="shared" si="19"/>
        <v>32.348438380685138</v>
      </c>
      <c r="AZ51" s="205">
        <f t="shared" si="19"/>
        <v>34.252318688814114</v>
      </c>
      <c r="BA51" s="205">
        <f t="shared" si="19"/>
        <v>36.22636749990221</v>
      </c>
      <c r="BB51" s="205">
        <f t="shared" si="19"/>
        <v>38.018936944738073</v>
      </c>
      <c r="BC51" s="205">
        <f t="shared" si="19"/>
        <v>22.730564215657409</v>
      </c>
      <c r="BD51" s="205">
        <f t="shared" si="19"/>
        <v>17.444328050536285</v>
      </c>
      <c r="BE51" s="205">
        <f t="shared" si="19"/>
        <v>21.200625219775134</v>
      </c>
      <c r="BF51" s="205">
        <f t="shared" si="19"/>
        <v>24.559050585294131</v>
      </c>
      <c r="BG51" s="205">
        <f t="shared" si="19"/>
        <v>25.984251194377066</v>
      </c>
      <c r="BH51" s="205">
        <f t="shared" si="19"/>
        <v>20.916342089878924</v>
      </c>
      <c r="BI51" s="205">
        <f t="shared" si="19"/>
        <v>17.995404917525946</v>
      </c>
      <c r="BJ51" s="205">
        <f t="shared" si="19"/>
        <v>18.031439795570918</v>
      </c>
      <c r="BK51" s="205">
        <f t="shared" si="19"/>
        <v>18.853562369307951</v>
      </c>
      <c r="BL51" s="205">
        <f t="shared" si="19"/>
        <v>19.480723436401377</v>
      </c>
      <c r="BM51" s="205">
        <f t="shared" si="19"/>
        <v>21.345662243304446</v>
      </c>
      <c r="BN51" s="205">
        <f t="shared" si="19"/>
        <v>23.650100745795726</v>
      </c>
      <c r="BO51" s="205">
        <f t="shared" si="19"/>
        <v>-517.88045783000007</v>
      </c>
      <c r="BP51" s="205">
        <f t="shared" si="19"/>
        <v>-512.48946479000006</v>
      </c>
      <c r="BQ51" s="205">
        <f t="shared" si="19"/>
        <v>-524.10005795999996</v>
      </c>
      <c r="BR51" s="205">
        <f t="shared" si="19"/>
        <v>-535.92772398</v>
      </c>
      <c r="BS51" s="205">
        <f t="shared" si="19"/>
        <v>-514.09974138999996</v>
      </c>
      <c r="BT51" s="205">
        <f t="shared" si="19"/>
        <v>-499.27152819999998</v>
      </c>
      <c r="BU51" s="205">
        <f t="shared" si="19"/>
        <v>-500.83276845</v>
      </c>
      <c r="BV51" s="205">
        <f t="shared" si="19"/>
        <v>-505.33034376999996</v>
      </c>
      <c r="BW51" s="205">
        <f t="shared" si="19"/>
        <v>-491.85003662999998</v>
      </c>
      <c r="BX51" s="205">
        <f t="shared" si="19"/>
        <v>-473.07427758000006</v>
      </c>
      <c r="BY51" s="205">
        <f t="shared" si="19"/>
        <v>-462.45813579999992</v>
      </c>
      <c r="BZ51" s="205">
        <f t="shared" si="19"/>
        <v>-458.17379786999999</v>
      </c>
      <c r="CA51" s="205">
        <f t="shared" si="19"/>
        <v>-433.56334280128328</v>
      </c>
      <c r="CB51" s="205">
        <f t="shared" si="19"/>
        <v>-432.1791878283538</v>
      </c>
      <c r="CC51" s="205">
        <f t="shared" si="19"/>
        <v>-484.43349409000007</v>
      </c>
      <c r="CD51" s="205">
        <f t="shared" si="19"/>
        <v>-519.00174858000003</v>
      </c>
      <c r="CE51" s="205">
        <f t="shared" si="19"/>
        <v>-538.18928730000005</v>
      </c>
      <c r="CF51" s="205">
        <v>-533.23426657000005</v>
      </c>
      <c r="CG51" s="205">
        <v>-517.01878611027735</v>
      </c>
      <c r="CH51" s="205">
        <v>-496.38489791854312</v>
      </c>
      <c r="CI51" s="242">
        <v>-482.68917015911143</v>
      </c>
      <c r="CJ51" s="205">
        <v>-476.59955951165819</v>
      </c>
    </row>
    <row r="52" spans="1:88" hidden="1" outlineLevel="1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41"/>
      <c r="CJ52" s="21"/>
    </row>
    <row r="53" spans="1:88" hidden="1" outlineLevel="1">
      <c r="CI53" s="240"/>
    </row>
    <row r="54" spans="1:88" hidden="1" outlineLevel="1">
      <c r="A54" t="s">
        <v>35</v>
      </c>
      <c r="G54" s="21">
        <f>+G43</f>
        <v>537.34615940000003</v>
      </c>
      <c r="H54" s="21">
        <f>+H43</f>
        <v>544.82441180000001</v>
      </c>
      <c r="I54" s="21">
        <f>+I43</f>
        <v>570.92355237000004</v>
      </c>
      <c r="J54" s="21">
        <f>+J43</f>
        <v>570.72302158000002</v>
      </c>
      <c r="K54" s="21">
        <f>+K43</f>
        <v>519.56599263999999</v>
      </c>
      <c r="L54" s="21">
        <f t="shared" ref="L54:BW54" si="20">+L43</f>
        <v>520.28973119</v>
      </c>
      <c r="M54" s="21">
        <f t="shared" si="20"/>
        <v>557.47323104999998</v>
      </c>
      <c r="N54" s="21">
        <f t="shared" si="20"/>
        <v>586.65240090000009</v>
      </c>
      <c r="O54" s="21">
        <f t="shared" si="20"/>
        <v>593.28864819000012</v>
      </c>
      <c r="P54" s="21">
        <f t="shared" si="20"/>
        <v>657.65448073999983</v>
      </c>
      <c r="Q54" s="21">
        <f t="shared" si="20"/>
        <v>694.34471363</v>
      </c>
      <c r="R54" s="21">
        <f t="shared" si="20"/>
        <v>682.61042692999979</v>
      </c>
      <c r="S54" s="21">
        <f t="shared" si="20"/>
        <v>633.72203870999999</v>
      </c>
      <c r="T54" s="21">
        <f t="shared" si="20"/>
        <v>557.14061598000001</v>
      </c>
      <c r="U54" s="21">
        <f t="shared" si="20"/>
        <v>576.22603716999993</v>
      </c>
      <c r="V54" s="21">
        <f t="shared" si="20"/>
        <v>529.42737976000001</v>
      </c>
      <c r="W54" s="21">
        <f t="shared" si="20"/>
        <v>507.86148779000001</v>
      </c>
      <c r="X54" s="21">
        <f t="shared" si="20"/>
        <v>526.52110959000004</v>
      </c>
      <c r="Y54" s="21">
        <f t="shared" si="20"/>
        <v>572.36749580999992</v>
      </c>
      <c r="Z54" s="21">
        <f t="shared" si="20"/>
        <v>601.05354500999999</v>
      </c>
      <c r="AA54" s="21">
        <f t="shared" si="20"/>
        <v>647.55260376000001</v>
      </c>
      <c r="AB54" s="21">
        <f t="shared" si="20"/>
        <v>686.27334214000007</v>
      </c>
      <c r="AC54" s="21">
        <f t="shared" si="20"/>
        <v>739.61408196000002</v>
      </c>
      <c r="AD54" s="21">
        <f t="shared" si="20"/>
        <v>710.15042487999995</v>
      </c>
      <c r="AE54" s="21">
        <f t="shared" si="20"/>
        <v>675.00098389999982</v>
      </c>
      <c r="AF54" s="21">
        <f t="shared" si="20"/>
        <v>603.02458933999992</v>
      </c>
      <c r="AG54" s="21">
        <f t="shared" si="20"/>
        <v>554.35946885999999</v>
      </c>
      <c r="AH54" s="21">
        <f t="shared" si="20"/>
        <v>559.4621175100001</v>
      </c>
      <c r="AI54" s="21">
        <f t="shared" si="20"/>
        <v>554.69858692999992</v>
      </c>
      <c r="AJ54" s="21">
        <f t="shared" si="20"/>
        <v>565.86539163000009</v>
      </c>
      <c r="AK54" s="21">
        <f t="shared" si="20"/>
        <v>620.86837394999998</v>
      </c>
      <c r="AL54" s="21">
        <f t="shared" si="20"/>
        <v>652.75632666000001</v>
      </c>
      <c r="AM54" s="21">
        <f t="shared" si="20"/>
        <v>708.83071456999994</v>
      </c>
      <c r="AN54" s="21">
        <f t="shared" si="20"/>
        <v>724.89616192000005</v>
      </c>
      <c r="AO54" s="21">
        <f t="shared" si="20"/>
        <v>708.97060547000001</v>
      </c>
      <c r="AP54" s="21">
        <f t="shared" si="20"/>
        <v>718.40111469999999</v>
      </c>
      <c r="AQ54" s="21">
        <f t="shared" si="20"/>
        <v>642.88153476000002</v>
      </c>
      <c r="AR54" s="21">
        <f t="shared" si="20"/>
        <v>567.95916569999997</v>
      </c>
      <c r="AS54" s="21">
        <f t="shared" si="20"/>
        <v>575.09590816000002</v>
      </c>
      <c r="AT54" s="21">
        <f t="shared" si="20"/>
        <v>573.93486478999989</v>
      </c>
      <c r="AU54" s="21">
        <f t="shared" si="20"/>
        <v>535.32022040000004</v>
      </c>
      <c r="AV54" s="21">
        <f t="shared" si="20"/>
        <v>536.09895223000001</v>
      </c>
      <c r="AW54" s="21">
        <f t="shared" si="20"/>
        <v>565.3707566600001</v>
      </c>
      <c r="AX54" s="21">
        <f t="shared" si="20"/>
        <v>599.82838607999986</v>
      </c>
      <c r="AY54" s="21">
        <f t="shared" si="20"/>
        <v>626.1705145599999</v>
      </c>
      <c r="AZ54" s="21">
        <f t="shared" si="20"/>
        <v>627.70296417999998</v>
      </c>
      <c r="BA54" s="21">
        <f t="shared" si="20"/>
        <v>615.14156466999998</v>
      </c>
      <c r="BB54" s="21">
        <f t="shared" si="20"/>
        <v>614.89520464999998</v>
      </c>
      <c r="BC54" s="21">
        <f t="shared" si="20"/>
        <v>547.06304092000005</v>
      </c>
      <c r="BD54" s="21">
        <f t="shared" si="20"/>
        <v>532.15764745000013</v>
      </c>
      <c r="BE54" s="21">
        <f t="shared" si="20"/>
        <v>541.28664060000006</v>
      </c>
      <c r="BF54" s="21">
        <f t="shared" si="20"/>
        <v>581.94923448999998</v>
      </c>
      <c r="BG54" s="21">
        <f t="shared" si="20"/>
        <v>561.73184146999995</v>
      </c>
      <c r="BH54" s="21">
        <f t="shared" si="20"/>
        <v>561.91269199999999</v>
      </c>
      <c r="BI54" s="21">
        <f t="shared" si="20"/>
        <v>578.00918098</v>
      </c>
      <c r="BJ54" s="21">
        <f t="shared" si="20"/>
        <v>596.94718173000001</v>
      </c>
      <c r="BK54" s="21">
        <f t="shared" si="20"/>
        <v>620.48275449000005</v>
      </c>
      <c r="BL54" s="21">
        <f t="shared" si="20"/>
        <v>630.38204766000001</v>
      </c>
      <c r="BM54" s="21">
        <f t="shared" si="20"/>
        <v>634.49997078000001</v>
      </c>
      <c r="BN54" s="21">
        <f t="shared" si="20"/>
        <v>644.69007547000012</v>
      </c>
      <c r="BO54" s="21">
        <f t="shared" si="20"/>
        <v>602.19244521000007</v>
      </c>
      <c r="BP54" s="21">
        <f t="shared" si="20"/>
        <v>583.36005651999994</v>
      </c>
      <c r="BQ54" s="21">
        <f t="shared" si="20"/>
        <v>583.87285312000006</v>
      </c>
      <c r="BR54" s="21">
        <f t="shared" si="20"/>
        <v>596.00055174999989</v>
      </c>
      <c r="BS54" s="21">
        <f t="shared" si="20"/>
        <v>568.86839744000008</v>
      </c>
      <c r="BT54" s="21">
        <f t="shared" si="20"/>
        <v>554.40447603000007</v>
      </c>
      <c r="BU54" s="21">
        <f t="shared" si="20"/>
        <v>581.56954114999996</v>
      </c>
      <c r="BV54" s="21">
        <f t="shared" si="20"/>
        <v>609.62526171000002</v>
      </c>
      <c r="BW54" s="21">
        <f t="shared" si="20"/>
        <v>636.02859637999995</v>
      </c>
      <c r="BX54" s="21">
        <f t="shared" ref="BX54:CE54" si="21">+BX43</f>
        <v>628.23743329000001</v>
      </c>
      <c r="BY54" s="21">
        <f t="shared" si="21"/>
        <v>636.58365585999991</v>
      </c>
      <c r="BZ54" s="21">
        <f t="shared" si="21"/>
        <v>620.1495934400001</v>
      </c>
      <c r="CA54" s="21">
        <f t="shared" si="21"/>
        <v>595.86496870999997</v>
      </c>
      <c r="CB54" s="21">
        <f t="shared" si="21"/>
        <v>542.62149755000007</v>
      </c>
      <c r="CC54" s="21">
        <f t="shared" si="21"/>
        <v>538.61604343999988</v>
      </c>
      <c r="CD54" s="21">
        <f t="shared" si="21"/>
        <v>547.50093406999997</v>
      </c>
      <c r="CE54" s="21">
        <f t="shared" si="21"/>
        <v>560.8658493800001</v>
      </c>
      <c r="CF54" s="21">
        <v>580.74740766000002</v>
      </c>
      <c r="CG54" s="21">
        <v>609.57184953741933</v>
      </c>
      <c r="CH54" s="21">
        <v>634.69528554838712</v>
      </c>
      <c r="CI54" s="241">
        <v>648.81017411999994</v>
      </c>
      <c r="CJ54" s="21">
        <v>631.54839019322583</v>
      </c>
    </row>
    <row r="55" spans="1:88" hidden="1" outlineLevel="1">
      <c r="A55" t="s">
        <v>32</v>
      </c>
      <c r="G55" s="21">
        <f>MAX(G34:G42)</f>
        <v>659.58230000000003</v>
      </c>
      <c r="H55" s="21">
        <f>MAX(H34:H42)</f>
        <v>613.84540000000004</v>
      </c>
      <c r="I55" s="21">
        <f>MAX(I34:I42)</f>
        <v>613.06610000000001</v>
      </c>
      <c r="J55" s="21">
        <f>MAX(J34:J42)</f>
        <v>647.01030000000003</v>
      </c>
      <c r="K55" s="21">
        <f>MAX(K34:K42)</f>
        <v>646.9194</v>
      </c>
      <c r="L55" s="21">
        <f t="shared" ref="L55:BW55" si="22">MAX(L34:L42)</f>
        <v>665.4</v>
      </c>
      <c r="M55" s="21">
        <f t="shared" si="22"/>
        <v>662.53290000000004</v>
      </c>
      <c r="N55" s="21">
        <f t="shared" si="22"/>
        <v>658.86</v>
      </c>
      <c r="O55" s="21">
        <f t="shared" si="22"/>
        <v>613.69529999999997</v>
      </c>
      <c r="P55" s="21">
        <f t="shared" si="22"/>
        <v>715.33349999999996</v>
      </c>
      <c r="Q55" s="21">
        <f t="shared" si="22"/>
        <v>797.38030000000003</v>
      </c>
      <c r="R55" s="21">
        <f t="shared" si="22"/>
        <v>767.5616</v>
      </c>
      <c r="S55" s="21">
        <f t="shared" si="22"/>
        <v>703.12710000000004</v>
      </c>
      <c r="T55" s="21">
        <f t="shared" si="22"/>
        <v>608.97519999999997</v>
      </c>
      <c r="U55" s="21">
        <f t="shared" si="22"/>
        <v>691.63520000000005</v>
      </c>
      <c r="V55" s="21">
        <f t="shared" si="22"/>
        <v>561.82169999999996</v>
      </c>
      <c r="W55" s="21">
        <f t="shared" si="22"/>
        <v>554.78030000000001</v>
      </c>
      <c r="X55" s="21">
        <f t="shared" si="22"/>
        <v>613.12699999999995</v>
      </c>
      <c r="Y55" s="21">
        <f t="shared" si="22"/>
        <v>612.62419999999997</v>
      </c>
      <c r="Z55" s="21">
        <f t="shared" si="22"/>
        <v>624.21259999999995</v>
      </c>
      <c r="AA55" s="21">
        <f t="shared" si="22"/>
        <v>690.45129999999995</v>
      </c>
      <c r="AB55" s="21">
        <f t="shared" si="22"/>
        <v>766.12480000000005</v>
      </c>
      <c r="AC55" s="21">
        <f t="shared" si="22"/>
        <v>884.85699999999997</v>
      </c>
      <c r="AD55" s="21">
        <f t="shared" si="22"/>
        <v>852.22389999999996</v>
      </c>
      <c r="AE55" s="21">
        <f t="shared" si="22"/>
        <v>938.7097</v>
      </c>
      <c r="AF55" s="21">
        <f t="shared" si="22"/>
        <v>906.07140000000004</v>
      </c>
      <c r="AG55" s="21">
        <f t="shared" si="22"/>
        <v>735.35479999999995</v>
      </c>
      <c r="AH55" s="21">
        <f t="shared" si="22"/>
        <v>641.66669999999999</v>
      </c>
      <c r="AI55" s="21">
        <f t="shared" si="22"/>
        <v>641.5806</v>
      </c>
      <c r="AJ55" s="21">
        <f t="shared" si="22"/>
        <v>698.43330000000003</v>
      </c>
      <c r="AK55" s="21">
        <f t="shared" si="22"/>
        <v>727.51610000000005</v>
      </c>
      <c r="AL55" s="21">
        <f t="shared" si="22"/>
        <v>724.12900000000002</v>
      </c>
      <c r="AM55" s="21">
        <f t="shared" si="22"/>
        <v>772.31299999999999</v>
      </c>
      <c r="AN55" s="21">
        <f t="shared" si="22"/>
        <v>822.6277</v>
      </c>
      <c r="AO55" s="21">
        <f t="shared" si="22"/>
        <v>842.8</v>
      </c>
      <c r="AP55" s="21">
        <f t="shared" si="22"/>
        <v>868.54840000000002</v>
      </c>
      <c r="AQ55" s="21">
        <f t="shared" si="22"/>
        <v>819.06449999999995</v>
      </c>
      <c r="AR55" s="21">
        <f t="shared" si="22"/>
        <v>751.25</v>
      </c>
      <c r="AS55" s="21">
        <f t="shared" si="22"/>
        <v>745.12900000000002</v>
      </c>
      <c r="AT55" s="21">
        <f t="shared" si="22"/>
        <v>740.3</v>
      </c>
      <c r="AU55" s="21">
        <f t="shared" si="22"/>
        <v>709.7097</v>
      </c>
      <c r="AV55" s="21">
        <f t="shared" si="22"/>
        <v>636.86670000000004</v>
      </c>
      <c r="AW55" s="21">
        <f t="shared" si="22"/>
        <v>604.26130000000001</v>
      </c>
      <c r="AX55" s="21">
        <f t="shared" si="22"/>
        <v>642.51520000000005</v>
      </c>
      <c r="AY55" s="21">
        <f t="shared" si="22"/>
        <v>684.63170000000002</v>
      </c>
      <c r="AZ55" s="21">
        <f t="shared" si="22"/>
        <v>695.27419999999995</v>
      </c>
      <c r="BA55" s="21">
        <f t="shared" si="22"/>
        <v>690.97829999999999</v>
      </c>
      <c r="BB55" s="21">
        <f t="shared" si="22"/>
        <v>695.25450000000001</v>
      </c>
      <c r="BC55" s="21">
        <f t="shared" si="22"/>
        <v>670.12900000000002</v>
      </c>
      <c r="BD55" s="21">
        <f t="shared" si="22"/>
        <v>632.01570000000004</v>
      </c>
      <c r="BE55" s="21">
        <f t="shared" si="22"/>
        <v>652.78680000000008</v>
      </c>
      <c r="BF55" s="21">
        <f t="shared" si="22"/>
        <v>638.26300000000003</v>
      </c>
      <c r="BG55" s="21">
        <f t="shared" si="22"/>
        <v>633.8143</v>
      </c>
      <c r="BH55" s="21">
        <f t="shared" si="22"/>
        <v>633.99130000000002</v>
      </c>
      <c r="BI55" s="21">
        <f t="shared" si="22"/>
        <v>648.03770000000009</v>
      </c>
      <c r="BJ55" s="21">
        <f t="shared" si="22"/>
        <v>679.1223</v>
      </c>
      <c r="BK55" s="21">
        <f t="shared" si="22"/>
        <v>720.70630000000006</v>
      </c>
      <c r="BL55" s="21">
        <f t="shared" si="22"/>
        <v>775.06970000000001</v>
      </c>
      <c r="BM55" s="21">
        <f t="shared" si="22"/>
        <v>806.68100000000004</v>
      </c>
      <c r="BN55" s="21">
        <f t="shared" si="22"/>
        <v>814.06770000000006</v>
      </c>
      <c r="BO55" s="21">
        <f t="shared" si="22"/>
        <v>743.79970000000003</v>
      </c>
      <c r="BP55" s="21">
        <f t="shared" si="22"/>
        <v>699.40100000000007</v>
      </c>
      <c r="BQ55" s="21">
        <f t="shared" si="22"/>
        <v>687.23</v>
      </c>
      <c r="BR55" s="21">
        <f t="shared" si="22"/>
        <v>683.20500000000004</v>
      </c>
      <c r="BS55" s="21">
        <f t="shared" si="22"/>
        <v>636.88610000000006</v>
      </c>
      <c r="BT55" s="21">
        <f t="shared" si="22"/>
        <v>603.66970000000003</v>
      </c>
      <c r="BU55" s="21">
        <f t="shared" si="22"/>
        <v>654.11770000000001</v>
      </c>
      <c r="BV55" s="21">
        <f t="shared" si="22"/>
        <v>718.91610000000003</v>
      </c>
      <c r="BW55" s="21">
        <f t="shared" si="22"/>
        <v>782.58399999999995</v>
      </c>
      <c r="BX55" s="21">
        <f t="shared" ref="BX55:CE55" si="23">MAX(BX34:BX42)</f>
        <v>784.54840000000002</v>
      </c>
      <c r="BY55" s="21">
        <f t="shared" si="23"/>
        <v>792.02250000000004</v>
      </c>
      <c r="BZ55" s="21">
        <f t="shared" si="23"/>
        <v>747.00289999999995</v>
      </c>
      <c r="CA55" s="21">
        <f t="shared" si="23"/>
        <v>706.76900000000001</v>
      </c>
      <c r="CB55" s="21">
        <f t="shared" si="23"/>
        <v>615.15639999999996</v>
      </c>
      <c r="CC55" s="21">
        <f t="shared" si="23"/>
        <v>645.16319999999996</v>
      </c>
      <c r="CD55" s="21">
        <f t="shared" si="23"/>
        <v>612.09100000000001</v>
      </c>
      <c r="CE55" s="21">
        <f t="shared" si="23"/>
        <v>639.24810000000002</v>
      </c>
      <c r="CF55" s="21">
        <v>706.78700000000003</v>
      </c>
      <c r="CG55" s="21">
        <v>750.83900000000006</v>
      </c>
      <c r="CH55" s="21">
        <v>762.40549999999996</v>
      </c>
      <c r="CI55" s="241">
        <v>772.30499999999995</v>
      </c>
      <c r="CJ55" s="21">
        <v>729.48810000000003</v>
      </c>
    </row>
    <row r="56" spans="1:88" hidden="1" outlineLevel="1">
      <c r="A56" t="s">
        <v>33</v>
      </c>
      <c r="G56" s="21">
        <f>MIN(G34:G42)</f>
        <v>400.96230000000003</v>
      </c>
      <c r="H56" s="21">
        <f>MIN(H34:H42)</f>
        <v>354.5145</v>
      </c>
      <c r="I56" s="21">
        <f>MIN(I34:I42)</f>
        <v>394.77420000000001</v>
      </c>
      <c r="J56" s="21">
        <f>MIN(J34:J42)</f>
        <v>383.4</v>
      </c>
      <c r="K56" s="21">
        <f>MIN(K34:K42)</f>
        <v>358.7285</v>
      </c>
      <c r="L56" s="21">
        <f t="shared" ref="L56:BW56" si="24">MIN(L34:L42)</f>
        <v>351.62860000000001</v>
      </c>
      <c r="M56" s="21">
        <f t="shared" si="24"/>
        <v>340.89620000000002</v>
      </c>
      <c r="N56" s="21">
        <f t="shared" si="24"/>
        <v>333.81779999999998</v>
      </c>
      <c r="O56" s="21">
        <f t="shared" si="24"/>
        <v>320.55739999999997</v>
      </c>
      <c r="P56" s="21">
        <f t="shared" si="24"/>
        <v>247.4341</v>
      </c>
      <c r="Q56" s="21">
        <f t="shared" si="24"/>
        <v>255.4572</v>
      </c>
      <c r="R56" s="21">
        <f t="shared" si="24"/>
        <v>412.95479999999998</v>
      </c>
      <c r="S56" s="21">
        <f t="shared" si="24"/>
        <v>401.08580000000001</v>
      </c>
      <c r="T56" s="21">
        <f t="shared" si="24"/>
        <v>396</v>
      </c>
      <c r="U56" s="21">
        <f t="shared" si="24"/>
        <v>414.77420000000001</v>
      </c>
      <c r="V56" s="21">
        <f t="shared" si="24"/>
        <v>401.42</v>
      </c>
      <c r="W56" s="21">
        <f t="shared" si="24"/>
        <v>351.79770000000002</v>
      </c>
      <c r="X56" s="21">
        <f t="shared" si="24"/>
        <v>347.6</v>
      </c>
      <c r="Y56" s="21">
        <f t="shared" si="24"/>
        <v>336.54840000000002</v>
      </c>
      <c r="Z56" s="21">
        <f t="shared" si="24"/>
        <v>335.25810000000001</v>
      </c>
      <c r="AA56" s="21">
        <f t="shared" si="24"/>
        <v>363.4</v>
      </c>
      <c r="AB56" s="21">
        <f t="shared" si="24"/>
        <v>317.77140000000003</v>
      </c>
      <c r="AC56" s="21">
        <f t="shared" si="24"/>
        <v>326.8503</v>
      </c>
      <c r="AD56" s="21">
        <f t="shared" si="24"/>
        <v>412.29289999999997</v>
      </c>
      <c r="AE56" s="21">
        <f t="shared" si="24"/>
        <v>414.07420000000002</v>
      </c>
      <c r="AF56" s="21">
        <f t="shared" si="24"/>
        <v>365.25</v>
      </c>
      <c r="AG56" s="21">
        <f t="shared" si="24"/>
        <v>375.84899999999999</v>
      </c>
      <c r="AH56" s="21">
        <f t="shared" si="24"/>
        <v>405.14499999999998</v>
      </c>
      <c r="AI56" s="21">
        <f t="shared" si="24"/>
        <v>342.30189999999999</v>
      </c>
      <c r="AJ56" s="21">
        <f t="shared" si="24"/>
        <v>325.995</v>
      </c>
      <c r="AK56" s="21">
        <f t="shared" si="24"/>
        <v>305.69970000000001</v>
      </c>
      <c r="AL56" s="21">
        <f t="shared" si="24"/>
        <v>373.73649999999998</v>
      </c>
      <c r="AM56" s="21">
        <f t="shared" si="24"/>
        <v>355.62169999999998</v>
      </c>
      <c r="AN56" s="21">
        <f t="shared" si="24"/>
        <v>373.47519999999997</v>
      </c>
      <c r="AO56" s="21">
        <f t="shared" si="24"/>
        <v>310.55829999999997</v>
      </c>
      <c r="AP56" s="21">
        <f t="shared" si="24"/>
        <v>414.13260000000002</v>
      </c>
      <c r="AQ56" s="21">
        <f t="shared" si="24"/>
        <v>417.88479999999998</v>
      </c>
      <c r="AR56" s="21">
        <f t="shared" si="24"/>
        <v>354.1225</v>
      </c>
      <c r="AS56" s="21">
        <f t="shared" si="24"/>
        <v>387.7765</v>
      </c>
      <c r="AT56" s="21">
        <f t="shared" si="24"/>
        <v>405.51029999999997</v>
      </c>
      <c r="AU56" s="21">
        <f t="shared" si="24"/>
        <v>377.5206</v>
      </c>
      <c r="AV56" s="21">
        <f t="shared" si="24"/>
        <v>343.19069999999999</v>
      </c>
      <c r="AW56" s="21">
        <f t="shared" si="24"/>
        <v>369.26229999999998</v>
      </c>
      <c r="AX56" s="21">
        <f t="shared" si="24"/>
        <v>373.01319999999998</v>
      </c>
      <c r="AY56" s="21">
        <f t="shared" si="24"/>
        <v>370.71</v>
      </c>
      <c r="AZ56" s="21">
        <f t="shared" si="24"/>
        <v>372.55259999999998</v>
      </c>
      <c r="BA56" s="21">
        <f t="shared" si="24"/>
        <v>357.88600000000002</v>
      </c>
      <c r="BB56" s="21">
        <f t="shared" si="24"/>
        <v>324.79000000000002</v>
      </c>
      <c r="BC56" s="21">
        <f t="shared" si="24"/>
        <v>324.79000000000002</v>
      </c>
      <c r="BD56" s="21">
        <f t="shared" si="24"/>
        <v>324.79000000000002</v>
      </c>
      <c r="BE56" s="21">
        <f t="shared" si="24"/>
        <v>324.79000000000002</v>
      </c>
      <c r="BF56" s="21">
        <f t="shared" si="24"/>
        <v>407.04770000000002</v>
      </c>
      <c r="BG56" s="21">
        <f t="shared" si="24"/>
        <v>410.51580000000001</v>
      </c>
      <c r="BH56" s="21">
        <f t="shared" si="24"/>
        <v>402.23570000000001</v>
      </c>
      <c r="BI56" s="21">
        <f t="shared" si="24"/>
        <v>404.4452</v>
      </c>
      <c r="BJ56" s="21">
        <f t="shared" si="24"/>
        <v>397.75260000000003</v>
      </c>
      <c r="BK56" s="21">
        <f t="shared" si="24"/>
        <v>392.69800000000004</v>
      </c>
      <c r="BL56" s="21">
        <f t="shared" si="24"/>
        <v>403.65160000000003</v>
      </c>
      <c r="BM56" s="21">
        <f t="shared" si="24"/>
        <v>388.0967</v>
      </c>
      <c r="BN56" s="21">
        <f t="shared" si="24"/>
        <v>402.14060000000001</v>
      </c>
      <c r="BO56" s="21">
        <f t="shared" si="24"/>
        <v>404.66320000000002</v>
      </c>
      <c r="BP56" s="21">
        <f t="shared" si="24"/>
        <v>402.78700000000003</v>
      </c>
      <c r="BQ56" s="21">
        <f t="shared" si="24"/>
        <v>411.59770000000003</v>
      </c>
      <c r="BR56" s="21">
        <f t="shared" si="24"/>
        <v>417.91370000000001</v>
      </c>
      <c r="BS56" s="21">
        <f t="shared" si="24"/>
        <v>405.5761</v>
      </c>
      <c r="BT56" s="21">
        <f t="shared" si="24"/>
        <v>404.87099999999998</v>
      </c>
      <c r="BU56" s="21">
        <f t="shared" si="24"/>
        <v>388.96769999999998</v>
      </c>
      <c r="BV56" s="21">
        <f t="shared" si="24"/>
        <v>397.54840000000002</v>
      </c>
      <c r="BW56" s="21">
        <f t="shared" si="24"/>
        <v>398.00790000000001</v>
      </c>
      <c r="BX56" s="21">
        <f t="shared" ref="BX56:CE56" si="25">MIN(BX34:BX42)</f>
        <v>394.73660000000001</v>
      </c>
      <c r="BY56" s="21">
        <f t="shared" si="25"/>
        <v>389.97500000000002</v>
      </c>
      <c r="BZ56" s="21">
        <f t="shared" si="25"/>
        <v>402.76429999999999</v>
      </c>
      <c r="CA56" s="21">
        <f t="shared" si="25"/>
        <v>403.34030000000001</v>
      </c>
      <c r="CB56" s="21">
        <f t="shared" si="25"/>
        <v>410.6721</v>
      </c>
      <c r="CC56" s="21">
        <f t="shared" si="25"/>
        <v>408.86059999999998</v>
      </c>
      <c r="CD56" s="21">
        <f t="shared" si="25"/>
        <v>417.62900000000002</v>
      </c>
      <c r="CE56" s="21">
        <f t="shared" si="25"/>
        <v>401.83870000000002</v>
      </c>
      <c r="CF56" s="21">
        <v>380.262</v>
      </c>
      <c r="CG56" s="21">
        <v>395.42939999999999</v>
      </c>
      <c r="CH56" s="21">
        <v>409.38900000000001</v>
      </c>
      <c r="CI56" s="241">
        <v>413.98129999999998</v>
      </c>
      <c r="CJ56" s="21">
        <v>420.79649999999998</v>
      </c>
    </row>
    <row r="57" spans="1:88" hidden="1" outlineLevel="1">
      <c r="CI57" s="240"/>
    </row>
    <row r="58" spans="1:88" hidden="1" outlineLevel="1">
      <c r="BJ58">
        <v>7</v>
      </c>
      <c r="BK58">
        <v>8</v>
      </c>
      <c r="BL58">
        <v>9</v>
      </c>
      <c r="BM58">
        <v>10</v>
      </c>
      <c r="BN58">
        <v>11</v>
      </c>
      <c r="BO58">
        <v>12</v>
      </c>
      <c r="CI58" s="240"/>
    </row>
    <row r="59" spans="1:88" hidden="1" outlineLevel="1">
      <c r="BH59" s="6" t="s">
        <v>10</v>
      </c>
      <c r="BJ59" s="206">
        <f>AVERAGE(G9:R9)</f>
        <v>424.96729166666665</v>
      </c>
      <c r="BK59" s="207">
        <f>AVERAGE(S9:AD9)</f>
        <v>460.82610833333337</v>
      </c>
      <c r="BL59" s="207">
        <f>AVERAGE(AE9:AP9)</f>
        <v>467.1888166666667</v>
      </c>
      <c r="BM59" s="207">
        <f>AVERAGE(AQ9:BB9)</f>
        <v>454.97216666666674</v>
      </c>
      <c r="BN59" s="207">
        <f>AVERAGE(BC9:BN9)</f>
        <v>473.24207500000006</v>
      </c>
      <c r="BO59" s="208">
        <f>AVERAGE(BO9:BZ9)</f>
        <v>505.26289999999995</v>
      </c>
      <c r="CI59" s="240"/>
    </row>
    <row r="60" spans="1:88" hidden="1" outlineLevel="1">
      <c r="BH60" s="6"/>
      <c r="BJ60" s="209"/>
      <c r="BK60" s="85"/>
      <c r="BL60" s="85"/>
      <c r="BM60" s="85"/>
      <c r="BN60" s="85"/>
      <c r="BO60" s="210"/>
      <c r="CI60" s="240"/>
    </row>
    <row r="61" spans="1:88" hidden="1" outlineLevel="1">
      <c r="BH61" s="6" t="s">
        <v>11</v>
      </c>
      <c r="BJ61" s="209">
        <f>AVERAGE(G11:R11)</f>
        <v>391.00440000000003</v>
      </c>
      <c r="BK61" s="85">
        <f>AVERAGE(S11:AD11)</f>
        <v>412.55795000000006</v>
      </c>
      <c r="BL61" s="85">
        <f>AVERAGE(AE11:AP11)</f>
        <v>424.08513333333332</v>
      </c>
      <c r="BM61" s="85">
        <f>AVERAGE(AQ11:BB11)</f>
        <v>428.03311666666667</v>
      </c>
      <c r="BN61" s="85">
        <f>AVERAGE(BC11:BN11)</f>
        <v>472.52260833333338</v>
      </c>
      <c r="BO61" s="210">
        <f>AVERAGE(BO11:BZ11)</f>
        <v>512.54717499999992</v>
      </c>
      <c r="CI61" s="240"/>
    </row>
    <row r="62" spans="1:88" hidden="1" outlineLevel="1">
      <c r="BH62" s="6" t="s">
        <v>48</v>
      </c>
      <c r="BJ62" s="209"/>
      <c r="BK62" s="85"/>
      <c r="BL62" s="85"/>
      <c r="BM62" s="85"/>
      <c r="BN62" s="85"/>
      <c r="BO62" s="210">
        <f>AVERAGE(BO12:BZ12)</f>
        <v>255.17157500000005</v>
      </c>
      <c r="CI62" s="240"/>
    </row>
    <row r="63" spans="1:88" hidden="1" outlineLevel="1">
      <c r="BH63" s="6" t="s">
        <v>12</v>
      </c>
      <c r="BJ63" s="209">
        <f>AVERAGE(G13:R13)</f>
        <v>339.68465000000003</v>
      </c>
      <c r="BK63" s="85">
        <f>AVERAGE(S13:AD13)</f>
        <v>352.78739166666674</v>
      </c>
      <c r="BL63" s="85">
        <f>AVERAGE(AE13:AP13)</f>
        <v>359.78179166666661</v>
      </c>
      <c r="BM63" s="85">
        <f>AVERAGE(AQ13:BB13)</f>
        <v>425.61138333333338</v>
      </c>
      <c r="BN63" s="85">
        <f>AVERAGE(BC13:BN13)</f>
        <v>467.75387500000005</v>
      </c>
      <c r="BO63" s="210">
        <f>AVERAGE(BO13:BZ13)</f>
        <v>447.07082499999996</v>
      </c>
      <c r="CI63" s="240"/>
    </row>
    <row r="64" spans="1:88" hidden="1" outlineLevel="1">
      <c r="BH64" s="6" t="s">
        <v>13</v>
      </c>
      <c r="BJ64" s="209">
        <f>AVERAGE(G14:R14)</f>
        <v>455.18599166666667</v>
      </c>
      <c r="BK64" s="85">
        <f>AVERAGE(S14:AD14)</f>
        <v>504.02257500000002</v>
      </c>
      <c r="BL64" s="85">
        <f>AVERAGE(AE14:AP14)</f>
        <v>516.68846666666673</v>
      </c>
      <c r="BM64" s="85">
        <f>AVERAGE(AQ14:BB14)</f>
        <v>466.33651666666668</v>
      </c>
      <c r="BN64" s="85">
        <f>AVERAGE(BC14:BN14)</f>
        <v>514.56916666666677</v>
      </c>
      <c r="BO64" s="210">
        <f>AVERAGE(BO14:BZ14)</f>
        <v>511.96411666666671</v>
      </c>
      <c r="CI64" s="240"/>
    </row>
    <row r="65" spans="60:87" hidden="1" outlineLevel="1">
      <c r="BH65" s="6" t="s">
        <v>14</v>
      </c>
      <c r="BJ65" s="209">
        <f>AVERAGE(G15:R15)</f>
        <v>540.14247499999999</v>
      </c>
      <c r="BK65" s="85">
        <f>AVERAGE(S15:AD15)</f>
        <v>563.44776666666667</v>
      </c>
      <c r="BL65" s="85">
        <f>AVERAGE(AE15:AP15)</f>
        <v>581.80026666666674</v>
      </c>
      <c r="BM65" s="85">
        <f>AVERAGE(AQ15:BB15)</f>
        <v>581.4452500000001</v>
      </c>
      <c r="BN65" s="85">
        <f>AVERAGE(BC15:BN15)</f>
        <v>610.35948333333329</v>
      </c>
      <c r="BO65" s="210">
        <f>AVERAGE(BO15:BZ15)</f>
        <v>618.40434999999991</v>
      </c>
      <c r="CI65" s="240"/>
    </row>
    <row r="66" spans="60:87" hidden="1" outlineLevel="1">
      <c r="BH66" s="6"/>
      <c r="BJ66" s="209"/>
      <c r="BK66" s="85"/>
      <c r="BL66" s="85"/>
      <c r="BM66" s="85"/>
      <c r="BN66" s="85"/>
      <c r="BO66" s="210"/>
      <c r="CI66" s="240"/>
    </row>
    <row r="67" spans="60:87" hidden="1" outlineLevel="1">
      <c r="BH67" s="6" t="s">
        <v>15</v>
      </c>
      <c r="BJ67" s="209">
        <f t="shared" ref="BJ67:BJ75" si="26">AVERAGE(G17:R17)</f>
        <v>395.4681083333333</v>
      </c>
      <c r="BK67" s="85">
        <f t="shared" ref="BK67:BK75" si="27">AVERAGE(S17:AD17)</f>
        <v>450.84206666666677</v>
      </c>
      <c r="BL67" s="85">
        <f t="shared" ref="BL67:BL75" si="28">AVERAGE(AE17:AP17)</f>
        <v>457.78376666666668</v>
      </c>
      <c r="BM67" s="85">
        <f t="shared" ref="BM67:BM75" si="29">AVERAGE(AQ17:BB17)</f>
        <v>463.09220833333342</v>
      </c>
      <c r="BN67" s="85">
        <f t="shared" ref="BN67:BN75" si="30">AVERAGE(BC17:BN17)</f>
        <v>508.42103333333336</v>
      </c>
      <c r="BO67" s="210">
        <f t="shared" ref="BO67:BO75" si="31">AVERAGE(BO17:BZ17)</f>
        <v>540.05386666666664</v>
      </c>
      <c r="CI67" s="240"/>
    </row>
    <row r="68" spans="60:87" hidden="1" outlineLevel="1">
      <c r="BH68" s="6" t="s">
        <v>16</v>
      </c>
      <c r="BJ68" s="209">
        <f t="shared" si="26"/>
        <v>463.37079999999997</v>
      </c>
      <c r="BK68" s="85">
        <f t="shared" si="27"/>
        <v>469.61610000000002</v>
      </c>
      <c r="BL68" s="85">
        <f t="shared" si="28"/>
        <v>501.13269166666669</v>
      </c>
      <c r="BM68" s="85">
        <f t="shared" si="29"/>
        <v>498.27473333333336</v>
      </c>
      <c r="BN68" s="85">
        <f t="shared" si="30"/>
        <v>511.61202500000013</v>
      </c>
      <c r="BO68" s="210">
        <f t="shared" si="31"/>
        <v>527.74866666666674</v>
      </c>
      <c r="CI68" s="240"/>
    </row>
    <row r="69" spans="60:87" hidden="1" outlineLevel="1">
      <c r="BH69" s="6" t="s">
        <v>17</v>
      </c>
      <c r="BJ69" s="209">
        <f t="shared" si="26"/>
        <v>317.03970000000004</v>
      </c>
      <c r="BK69" s="85">
        <f t="shared" si="27"/>
        <v>326.64364166666672</v>
      </c>
      <c r="BL69" s="85">
        <f t="shared" si="28"/>
        <v>331.02940833333338</v>
      </c>
      <c r="BM69" s="85">
        <f t="shared" si="29"/>
        <v>355.53810000000004</v>
      </c>
      <c r="BN69" s="85">
        <f t="shared" si="30"/>
        <v>390.67382500000002</v>
      </c>
      <c r="BO69" s="210">
        <f t="shared" si="31"/>
        <v>398.17608333333334</v>
      </c>
      <c r="CI69" s="240"/>
    </row>
    <row r="70" spans="60:87" hidden="1" outlineLevel="1">
      <c r="BH70" s="6" t="s">
        <v>4</v>
      </c>
      <c r="BJ70" s="209">
        <f t="shared" si="26"/>
        <v>180.78730000000002</v>
      </c>
      <c r="BK70" s="85">
        <f t="shared" si="27"/>
        <v>188.3693916666667</v>
      </c>
      <c r="BL70" s="85">
        <f t="shared" si="28"/>
        <v>182.85276666666664</v>
      </c>
      <c r="BM70" s="85">
        <f t="shared" si="29"/>
        <v>190.08519999999999</v>
      </c>
      <c r="BN70" s="85">
        <f t="shared" si="30"/>
        <v>234.69918333333337</v>
      </c>
      <c r="BO70" s="210">
        <f t="shared" si="31"/>
        <v>234.31903333333332</v>
      </c>
      <c r="CI70" s="240"/>
    </row>
    <row r="71" spans="60:87" hidden="1" outlineLevel="1">
      <c r="BH71" s="6" t="s">
        <v>18</v>
      </c>
      <c r="BJ71" s="209">
        <f t="shared" si="26"/>
        <v>346.9697833333334</v>
      </c>
      <c r="BK71" s="85">
        <f t="shared" si="27"/>
        <v>349.33187500000003</v>
      </c>
      <c r="BL71" s="85">
        <f t="shared" si="28"/>
        <v>312.37697500000002</v>
      </c>
      <c r="BM71" s="85">
        <f t="shared" si="29"/>
        <v>364.03430000000003</v>
      </c>
      <c r="BN71" s="85">
        <f t="shared" si="30"/>
        <v>404.38684166666667</v>
      </c>
      <c r="BO71" s="210">
        <f t="shared" si="31"/>
        <v>448.89133333333331</v>
      </c>
      <c r="CI71" s="240"/>
    </row>
    <row r="72" spans="60:87" hidden="1" outlineLevel="1">
      <c r="BH72" s="14" t="s">
        <v>5</v>
      </c>
      <c r="BJ72" s="209">
        <f t="shared" si="26"/>
        <v>345.97318333333334</v>
      </c>
      <c r="BK72" s="85">
        <f t="shared" si="27"/>
        <v>373.87595833333336</v>
      </c>
      <c r="BL72" s="85">
        <f t="shared" si="28"/>
        <v>404.15544166666672</v>
      </c>
      <c r="BM72" s="85">
        <f t="shared" si="29"/>
        <v>455.65392500000002</v>
      </c>
      <c r="BN72" s="85">
        <f t="shared" si="30"/>
        <v>498.52828333333338</v>
      </c>
      <c r="BO72" s="210">
        <f t="shared" si="31"/>
        <v>507.08718333333337</v>
      </c>
      <c r="CI72" s="240"/>
    </row>
    <row r="73" spans="60:87" hidden="1" outlineLevel="1">
      <c r="BH73" s="14" t="s">
        <v>6</v>
      </c>
      <c r="BJ73" s="209">
        <f t="shared" si="26"/>
        <v>331.31541666666664</v>
      </c>
      <c r="BK73" s="85">
        <f t="shared" si="27"/>
        <v>344.75869166666666</v>
      </c>
      <c r="BL73" s="85">
        <f t="shared" si="28"/>
        <v>362.00254166666673</v>
      </c>
      <c r="BM73" s="85">
        <f t="shared" si="29"/>
        <v>421.56765833333333</v>
      </c>
      <c r="BN73" s="85">
        <f t="shared" si="30"/>
        <v>465.27996666666667</v>
      </c>
      <c r="BO73" s="210">
        <f t="shared" si="31"/>
        <v>438.67090000000002</v>
      </c>
      <c r="CI73" s="240"/>
    </row>
    <row r="74" spans="60:87" hidden="1" outlineLevel="1">
      <c r="BH74" s="6" t="s">
        <v>19</v>
      </c>
      <c r="BJ74" s="209">
        <f t="shared" si="26"/>
        <v>344.92807500000004</v>
      </c>
      <c r="BK74" s="85">
        <f t="shared" si="27"/>
        <v>371.79990833333324</v>
      </c>
      <c r="BL74" s="85">
        <f t="shared" si="28"/>
        <v>401.14994166666673</v>
      </c>
      <c r="BM74" s="85">
        <f t="shared" si="29"/>
        <v>453.22356666666661</v>
      </c>
      <c r="BN74" s="85">
        <f t="shared" si="30"/>
        <v>496.15769166666661</v>
      </c>
      <c r="BO74" s="211">
        <f t="shared" si="31"/>
        <v>502.20910000000009</v>
      </c>
      <c r="CI74" s="240"/>
    </row>
    <row r="75" spans="60:87" hidden="1" outlineLevel="1">
      <c r="BH75" s="23" t="s">
        <v>1</v>
      </c>
      <c r="BJ75" s="212">
        <f t="shared" si="26"/>
        <v>393.9330661759995</v>
      </c>
      <c r="BK75" s="213">
        <f t="shared" si="27"/>
        <v>391.87344838750005</v>
      </c>
      <c r="BL75" s="213">
        <f t="shared" si="28"/>
        <v>409.53976264166664</v>
      </c>
      <c r="BM75" s="213">
        <f t="shared" si="29"/>
        <v>436.3025290966666</v>
      </c>
      <c r="BN75" s="214">
        <f t="shared" si="30"/>
        <v>493.15132466499995</v>
      </c>
      <c r="BO75" s="214">
        <f t="shared" si="31"/>
        <v>499.62402785416657</v>
      </c>
      <c r="CI75" s="240"/>
    </row>
    <row r="76" spans="60:87" hidden="1" outlineLevel="1">
      <c r="BH76" s="8"/>
      <c r="BI76" s="19"/>
      <c r="BJ76" s="215"/>
      <c r="BK76" s="216"/>
      <c r="BL76" s="216"/>
      <c r="BM76" s="216"/>
      <c r="BN76" s="216"/>
      <c r="BO76" s="217"/>
      <c r="BP76" s="19"/>
      <c r="CI76" s="240"/>
    </row>
    <row r="77" spans="60:87" hidden="1" outlineLevel="1">
      <c r="BH77" s="8"/>
      <c r="BJ77" s="209"/>
      <c r="BK77" s="85"/>
      <c r="BL77" s="85"/>
      <c r="BM77" s="85"/>
      <c r="BN77" s="85"/>
      <c r="BO77" s="210"/>
      <c r="CI77" s="240"/>
    </row>
    <row r="78" spans="60:87" hidden="1" outlineLevel="1">
      <c r="BH78" s="8"/>
      <c r="BJ78" s="209"/>
      <c r="BK78" s="85"/>
      <c r="BL78" s="85"/>
      <c r="BM78" s="85"/>
      <c r="BN78" s="85"/>
      <c r="BO78" s="210"/>
      <c r="CI78" s="240"/>
    </row>
    <row r="79" spans="60:87" hidden="1" outlineLevel="1">
      <c r="BJ79" s="209"/>
      <c r="BK79" s="85"/>
      <c r="BL79" s="85"/>
      <c r="BM79" s="85"/>
      <c r="BN79" s="85"/>
      <c r="BO79" s="210"/>
      <c r="CI79" s="240"/>
    </row>
    <row r="80" spans="60:87" hidden="1" outlineLevel="1">
      <c r="BJ80" s="209"/>
      <c r="BK80" s="85"/>
      <c r="BL80" s="85"/>
      <c r="BM80" s="85"/>
      <c r="BN80" s="85"/>
      <c r="BO80" s="210"/>
      <c r="CI80" s="240"/>
    </row>
    <row r="81" spans="18:87" hidden="1" outlineLevel="1">
      <c r="BJ81" s="209"/>
      <c r="BK81" s="85"/>
      <c r="BL81" s="85"/>
      <c r="BM81" s="85"/>
      <c r="BN81" s="85"/>
      <c r="BO81" s="210"/>
      <c r="CI81" s="240"/>
    </row>
    <row r="82" spans="18:87" hidden="1" outlineLevel="1">
      <c r="BJ82" s="209"/>
      <c r="BK82" s="85"/>
      <c r="BL82" s="85"/>
      <c r="BM82" s="85"/>
      <c r="BN82" s="85"/>
      <c r="BO82" s="210"/>
      <c r="CI82" s="240"/>
    </row>
    <row r="83" spans="18:87" hidden="1" outlineLevel="1">
      <c r="BH83" s="58" t="s">
        <v>46</v>
      </c>
      <c r="BJ83" s="209"/>
      <c r="BK83" s="85"/>
      <c r="BL83" s="85"/>
      <c r="BM83" s="85">
        <f>AVERAGE(AQ33:BB33)</f>
        <v>540.16770000000008</v>
      </c>
      <c r="BN83" s="85">
        <f>AVERAGE(BC33:BN33)</f>
        <v>539.68458333333342</v>
      </c>
      <c r="BO83" s="210">
        <f>AVERAGE(BO33:BZ33)</f>
        <v>558.04748333333328</v>
      </c>
      <c r="CI83" s="240"/>
    </row>
    <row r="84" spans="18:87" hidden="1" outlineLevel="1">
      <c r="BH84" s="6" t="s">
        <v>20</v>
      </c>
      <c r="BJ84" s="209">
        <f>AVERAGE(G34:R34)</f>
        <v>521.03854999999999</v>
      </c>
      <c r="BK84" s="85">
        <f>AVERAGE(S34:AD34)</f>
        <v>514.7910916666666</v>
      </c>
      <c r="BL84" s="85">
        <f>AVERAGE(AE34:AP34)</f>
        <v>540.62300833333336</v>
      </c>
      <c r="BM84" s="85">
        <f>AVERAGE(AQ34:BB34)</f>
        <v>543.89871666666659</v>
      </c>
      <c r="BN84" s="85">
        <f>AVERAGE(BC34:BN34)</f>
        <v>554.55783333333341</v>
      </c>
      <c r="BO84" s="210">
        <f>AVERAGE(BO34:BZ34)</f>
        <v>521.73904166666659</v>
      </c>
      <c r="CI84" s="240"/>
    </row>
    <row r="85" spans="18:87" hidden="1" outlineLevel="1">
      <c r="BH85" s="6" t="s">
        <v>13</v>
      </c>
      <c r="BJ85" s="209">
        <f>AVERAGE(G35:R35)</f>
        <v>606.32127500000001</v>
      </c>
      <c r="BK85" s="85">
        <f>AVERAGE(S35:AD35)</f>
        <v>657.82179999999994</v>
      </c>
      <c r="BL85" s="85">
        <f>AVERAGE(AE35:AP35)</f>
        <v>702.79219999999998</v>
      </c>
      <c r="BM85" s="85">
        <f>AVERAGE(AQ35:BB35)</f>
        <v>645.6384916666666</v>
      </c>
      <c r="BN85" s="85">
        <f>AVERAGE(BC35:BN35)</f>
        <v>690.52587499999993</v>
      </c>
      <c r="BO85" s="210">
        <f>AVERAGE(BO35:BZ35)</f>
        <v>711.04264166666655</v>
      </c>
      <c r="CI85" s="240"/>
    </row>
    <row r="86" spans="18:87" hidden="1" outlineLevel="1">
      <c r="BH86" s="6" t="s">
        <v>21</v>
      </c>
      <c r="BJ86" s="209">
        <f t="shared" ref="BJ86:BJ92" si="32">AVERAGE(G37:R37)</f>
        <v>655.41374999999994</v>
      </c>
      <c r="BK86" s="85">
        <f t="shared" ref="BK86:BK92" si="33">AVERAGE(S37:AD37)</f>
        <v>628.60751666666658</v>
      </c>
      <c r="BL86" s="85">
        <f t="shared" ref="BL86:BL92" si="34">AVERAGE(AE37:AP37)</f>
        <v>612.51205833333336</v>
      </c>
      <c r="BM86" s="85">
        <f t="shared" ref="BM86:BM92" si="35">AVERAGE(AQ37:BB37)</f>
        <v>525.22993333333329</v>
      </c>
      <c r="BN86" s="85">
        <f t="shared" ref="BN86:BN92" si="36">AVERAGE(BC37:BN37)</f>
        <v>515.23070833333338</v>
      </c>
      <c r="BO86" s="210">
        <f t="shared" ref="BO86:BO92" si="37">AVERAGE(BO37:BZ37)</f>
        <v>605.39530000000002</v>
      </c>
      <c r="CI86" s="240"/>
    </row>
    <row r="87" spans="18:87" hidden="1" outlineLevel="1">
      <c r="BH87" s="6" t="s">
        <v>22</v>
      </c>
      <c r="BJ87" s="209">
        <f t="shared" si="32"/>
        <v>517.05731666666668</v>
      </c>
      <c r="BK87" s="85">
        <f t="shared" si="33"/>
        <v>539.34370833333344</v>
      </c>
      <c r="BL87" s="85">
        <f t="shared" si="34"/>
        <v>770.99419999999998</v>
      </c>
      <c r="BM87" s="85">
        <f t="shared" si="35"/>
        <v>681.72728333333328</v>
      </c>
      <c r="BN87" s="85">
        <f t="shared" si="36"/>
        <v>552.14600000000007</v>
      </c>
      <c r="BO87" s="210">
        <f t="shared" si="37"/>
        <v>504.69154999999995</v>
      </c>
      <c r="CI87" s="240"/>
    </row>
    <row r="88" spans="18:87" hidden="1" outlineLevel="1">
      <c r="BH88" s="6" t="s">
        <v>23</v>
      </c>
      <c r="BJ88" s="209">
        <f t="shared" si="32"/>
        <v>521.70085833333326</v>
      </c>
      <c r="BK88" s="85">
        <f t="shared" si="33"/>
        <v>520.5678333333334</v>
      </c>
      <c r="BL88" s="85">
        <f t="shared" si="34"/>
        <v>539.30030833333342</v>
      </c>
      <c r="BM88" s="85">
        <f t="shared" si="35"/>
        <v>558.03903333333335</v>
      </c>
      <c r="BN88" s="85">
        <f t="shared" si="36"/>
        <v>632.80434166666669</v>
      </c>
      <c r="BO88" s="210">
        <f t="shared" si="37"/>
        <v>632.04155000000003</v>
      </c>
      <c r="CI88" s="240"/>
    </row>
    <row r="89" spans="18:87" hidden="1" outlineLevel="1">
      <c r="BH89" s="6" t="s">
        <v>24</v>
      </c>
      <c r="BJ89" s="209">
        <f t="shared" si="32"/>
        <v>383.67615833333338</v>
      </c>
      <c r="BK89" s="85">
        <f t="shared" si="33"/>
        <v>396.86529166666668</v>
      </c>
      <c r="BL89" s="85">
        <f t="shared" si="34"/>
        <v>434.48043333333334</v>
      </c>
      <c r="BM89" s="85">
        <f t="shared" si="35"/>
        <v>423.75268333333332</v>
      </c>
      <c r="BN89" s="85">
        <f t="shared" si="36"/>
        <v>441.11831666666666</v>
      </c>
      <c r="BO89" s="210">
        <f t="shared" si="37"/>
        <v>437.18916666666672</v>
      </c>
      <c r="CI89" s="240"/>
    </row>
    <row r="90" spans="18:87" hidden="1" outlineLevel="1">
      <c r="BH90" s="6" t="s">
        <v>7</v>
      </c>
      <c r="BJ90" s="209">
        <f t="shared" si="32"/>
        <v>413.69810833333332</v>
      </c>
      <c r="BK90" s="85">
        <f t="shared" si="33"/>
        <v>421.64760000000007</v>
      </c>
      <c r="BL90" s="85">
        <f t="shared" si="34"/>
        <v>414.38547500000004</v>
      </c>
      <c r="BM90" s="85">
        <f t="shared" si="35"/>
        <v>407.54433333333333</v>
      </c>
      <c r="BN90" s="85">
        <f t="shared" si="36"/>
        <v>403.67950000000002</v>
      </c>
      <c r="BO90" s="210">
        <f t="shared" si="37"/>
        <v>404.17577499999999</v>
      </c>
      <c r="CI90" s="240"/>
    </row>
    <row r="91" spans="18:87" hidden="1" outlineLevel="1">
      <c r="BH91" s="6" t="s">
        <v>8</v>
      </c>
      <c r="BJ91" s="209">
        <f t="shared" si="32"/>
        <v>362.88008333333329</v>
      </c>
      <c r="BK91" s="85">
        <f t="shared" si="33"/>
        <v>430.67965000000004</v>
      </c>
      <c r="BL91" s="85">
        <f t="shared" si="34"/>
        <v>379.26516666666663</v>
      </c>
      <c r="BM91" s="85">
        <f t="shared" si="35"/>
        <v>377.65625</v>
      </c>
      <c r="BN91" s="85">
        <f t="shared" si="36"/>
        <v>432.98709166666663</v>
      </c>
      <c r="BO91" s="211">
        <f t="shared" si="37"/>
        <v>509.23312499999997</v>
      </c>
      <c r="CI91" s="240"/>
    </row>
    <row r="92" spans="18:87" hidden="1" outlineLevel="1">
      <c r="BH92" s="23" t="s">
        <v>3</v>
      </c>
      <c r="BJ92" s="212">
        <f t="shared" si="32"/>
        <v>586.30806420166664</v>
      </c>
      <c r="BK92" s="213">
        <f t="shared" si="33"/>
        <v>607.32584688000009</v>
      </c>
      <c r="BL92" s="213">
        <f t="shared" si="34"/>
        <v>637.26120295333328</v>
      </c>
      <c r="BM92" s="213">
        <f t="shared" si="35"/>
        <v>590.03333640333324</v>
      </c>
      <c r="BN92" s="214">
        <f t="shared" si="36"/>
        <v>585.92602567000006</v>
      </c>
      <c r="BO92" s="214">
        <f t="shared" si="37"/>
        <v>600.07440515833321</v>
      </c>
      <c r="CI92" s="240"/>
    </row>
    <row r="93" spans="18:87" hidden="1" outlineLevel="1">
      <c r="R93" s="22"/>
      <c r="AD93" s="22"/>
      <c r="AP93" s="22"/>
      <c r="BB93" s="22"/>
      <c r="CI93" s="240"/>
    </row>
    <row r="94" spans="18:87" hidden="1" outlineLevel="1">
      <c r="R94" s="22"/>
      <c r="AD94" s="22"/>
      <c r="AP94" s="22"/>
      <c r="BB94" s="22"/>
      <c r="CI94" s="240"/>
    </row>
    <row r="95" spans="18:87" hidden="1" outlineLevel="1">
      <c r="R95" s="22"/>
      <c r="CI95" s="240"/>
    </row>
    <row r="96" spans="18:87" hidden="1" outlineLevel="1">
      <c r="R96" s="22"/>
      <c r="CI96" s="240"/>
    </row>
    <row r="97" spans="87:87" hidden="1" outlineLevel="1">
      <c r="CI97" s="240"/>
    </row>
    <row r="98" spans="87:87" hidden="1" outlineLevel="1">
      <c r="CI98" s="240"/>
    </row>
    <row r="99" spans="87:87" hidden="1" outlineLevel="1">
      <c r="CI99" s="240"/>
    </row>
    <row r="100" spans="87:87" hidden="1" outlineLevel="1">
      <c r="CI100" s="240"/>
    </row>
    <row r="101" spans="87:87" hidden="1" outlineLevel="1">
      <c r="CI101" s="240"/>
    </row>
    <row r="102" spans="87:87" hidden="1" outlineLevel="1">
      <c r="CI102" s="240"/>
    </row>
    <row r="103" spans="87:87" hidden="1" outlineLevel="1">
      <c r="CI103" s="240"/>
    </row>
    <row r="104" spans="87:87" hidden="1" outlineLevel="1">
      <c r="CI104" s="240"/>
    </row>
    <row r="105" spans="87:87" hidden="1" outlineLevel="1">
      <c r="CI105" s="240"/>
    </row>
    <row r="106" spans="87:87" hidden="1" outlineLevel="1">
      <c r="CI106" s="240"/>
    </row>
    <row r="107" spans="87:87" hidden="1" outlineLevel="1">
      <c r="CI107" s="240"/>
    </row>
    <row r="108" spans="87:87" hidden="1" outlineLevel="1">
      <c r="CI108" s="240"/>
    </row>
    <row r="109" spans="87:87" hidden="1" outlineLevel="1">
      <c r="CI109" s="240"/>
    </row>
    <row r="110" spans="87:87" hidden="1" outlineLevel="1">
      <c r="CI110" s="240"/>
    </row>
    <row r="111" spans="87:87" hidden="1" outlineLevel="1">
      <c r="CI111" s="240"/>
    </row>
    <row r="112" spans="87:87" hidden="1" outlineLevel="1">
      <c r="CI112" s="240"/>
    </row>
    <row r="113" spans="87:87" hidden="1" outlineLevel="1">
      <c r="CI113" s="240"/>
    </row>
    <row r="114" spans="87:87" hidden="1" outlineLevel="1">
      <c r="CI114" s="240"/>
    </row>
    <row r="115" spans="87:87" hidden="1" outlineLevel="1">
      <c r="CI115" s="240"/>
    </row>
    <row r="116" spans="87:87" hidden="1" outlineLevel="1">
      <c r="CI116" s="240"/>
    </row>
    <row r="117" spans="87:87" hidden="1" outlineLevel="1">
      <c r="CI117" s="240"/>
    </row>
    <row r="118" spans="87:87" hidden="1" outlineLevel="1">
      <c r="CI118" s="240"/>
    </row>
    <row r="119" spans="87:87" hidden="1" outlineLevel="1">
      <c r="CI119" s="240"/>
    </row>
    <row r="120" spans="87:87" hidden="1" outlineLevel="1">
      <c r="CI120" s="240"/>
    </row>
    <row r="121" spans="87:87" hidden="1" outlineLevel="1">
      <c r="CI121" s="240"/>
    </row>
    <row r="122" spans="87:87" hidden="1" outlineLevel="1">
      <c r="CI122" s="240"/>
    </row>
    <row r="123" spans="87:87" collapsed="1">
      <c r="CI123" s="240"/>
    </row>
    <row r="124" spans="87:87">
      <c r="CI124" s="240"/>
    </row>
    <row r="125" spans="87:87">
      <c r="CI125" s="240"/>
    </row>
    <row r="126" spans="87:87">
      <c r="CI126" s="240"/>
    </row>
    <row r="127" spans="87:87">
      <c r="CI127" s="240"/>
    </row>
    <row r="128" spans="87:87">
      <c r="CI128" s="240"/>
    </row>
    <row r="129" spans="87:87">
      <c r="CI129" s="240"/>
    </row>
    <row r="130" spans="87:87">
      <c r="CI130" s="240"/>
    </row>
    <row r="131" spans="87:87">
      <c r="CI131" s="240"/>
    </row>
    <row r="132" spans="87:87">
      <c r="CI132" s="240"/>
    </row>
    <row r="133" spans="87:87">
      <c r="CI133" s="240"/>
    </row>
    <row r="134" spans="87:87">
      <c r="CI134" s="240"/>
    </row>
    <row r="507" spans="1:1">
      <c r="A507" t="s">
        <v>139</v>
      </c>
    </row>
  </sheetData>
  <mergeCells count="2">
    <mergeCell ref="A2:I2"/>
    <mergeCell ref="CJ2:CN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Prices Vertical</vt:lpstr>
      <vt:lpstr>Prices</vt:lpstr>
      <vt:lpstr>Info Key</vt:lpstr>
      <vt:lpstr>COVER</vt:lpstr>
      <vt:lpstr>Heavy Lamb Prices</vt:lpstr>
      <vt:lpstr>Light Lamb Prices</vt:lpstr>
      <vt:lpstr>Graphs</vt:lpstr>
      <vt:lpstr>Monthly prices</vt:lpstr>
      <vt:lpstr>COVER!Print_Area</vt:lpstr>
      <vt:lpstr>Graphs!Print_Area</vt:lpstr>
      <vt:lpstr>'Heavy Lamb Prices'!Print_Area</vt:lpstr>
      <vt:lpstr>'Info Key'!Print_Area</vt:lpstr>
      <vt:lpstr>'Light Lamb Prices'!Print_Area</vt:lpstr>
      <vt:lpstr>'Monthly prices'!Print_Area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Jose Bernardino (AGRI)</dc:creator>
  <cp:lastModifiedBy>GARCIA Jose Bernardino (AGRI)</cp:lastModifiedBy>
  <cp:lastPrinted>2013-10-10T12:47:54Z</cp:lastPrinted>
  <dcterms:created xsi:type="dcterms:W3CDTF">2010-01-07T16:28:40Z</dcterms:created>
  <dcterms:modified xsi:type="dcterms:W3CDTF">2013-11-28T13:17:04Z</dcterms:modified>
</cp:coreProperties>
</file>